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5DCA2EA-D527-41AF-A414-621E923ADAC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Izvješće po programskoj klasifi" sheetId="13" r:id="rId7"/>
    <sheet name="Izvješće po funkcijskoj klasifi" sheetId="14" r:id="rId8"/>
  </sheets>
  <definedNames>
    <definedName name="_xlnm.Print_Area" localSheetId="1">' Račun prihoda i rashoda'!$B$1:$L$121</definedName>
    <definedName name="_xlnm.Print_Area" localSheetId="0">SAŽETAK!$C$3:$M$35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3" l="1"/>
  <c r="K20" i="3"/>
  <c r="K22" i="3"/>
  <c r="H9" i="8"/>
  <c r="G9" i="8"/>
  <c r="J374" i="13"/>
  <c r="J375" i="13"/>
  <c r="J376" i="13"/>
  <c r="J377" i="13"/>
  <c r="J378" i="13"/>
  <c r="J379" i="13"/>
  <c r="J380" i="13"/>
  <c r="J381" i="13"/>
  <c r="J383" i="13"/>
  <c r="J385" i="13"/>
  <c r="J386" i="13"/>
  <c r="J387" i="13"/>
  <c r="J388" i="13"/>
  <c r="J389" i="13"/>
  <c r="J390" i="13"/>
  <c r="J391" i="13"/>
  <c r="J392" i="13"/>
  <c r="J393" i="13"/>
  <c r="J394" i="13"/>
  <c r="J395" i="13"/>
  <c r="J396" i="13"/>
  <c r="J373" i="13"/>
  <c r="J356" i="13"/>
  <c r="J354" i="13"/>
  <c r="J355" i="13"/>
  <c r="J353" i="13"/>
  <c r="J350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21" i="13"/>
  <c r="J322" i="13"/>
  <c r="J323" i="13"/>
  <c r="J324" i="13"/>
  <c r="J325" i="13"/>
  <c r="J326" i="13"/>
  <c r="J327" i="13"/>
  <c r="J328" i="13"/>
  <c r="J329" i="13"/>
  <c r="J330" i="13"/>
  <c r="J331" i="13"/>
  <c r="J332" i="13"/>
  <c r="J333" i="13"/>
  <c r="J334" i="13"/>
  <c r="J335" i="13"/>
  <c r="J336" i="13"/>
  <c r="J337" i="13"/>
  <c r="J338" i="13"/>
  <c r="J339" i="13"/>
  <c r="J340" i="13"/>
  <c r="J341" i="13"/>
  <c r="J342" i="13"/>
  <c r="J221" i="13"/>
  <c r="J153" i="13"/>
  <c r="J142" i="13"/>
  <c r="J144" i="13"/>
  <c r="J145" i="13"/>
  <c r="J146" i="13"/>
  <c r="J147" i="13"/>
  <c r="J148" i="13"/>
  <c r="J149" i="13"/>
  <c r="J150" i="13"/>
  <c r="J141" i="13"/>
  <c r="J132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06" i="13"/>
  <c r="J92" i="13"/>
  <c r="J91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76" i="13"/>
  <c r="J63" i="13"/>
  <c r="J52" i="13"/>
  <c r="J49" i="13"/>
  <c r="J50" i="13"/>
  <c r="J51" i="13"/>
  <c r="J48" i="13"/>
  <c r="J40" i="13"/>
  <c r="J33" i="13"/>
  <c r="J29" i="13"/>
  <c r="J27" i="13"/>
  <c r="J26" i="13"/>
  <c r="J12" i="13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3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1" i="14"/>
  <c r="J252" i="14"/>
  <c r="J254" i="14"/>
  <c r="J255" i="14"/>
  <c r="J257" i="14"/>
  <c r="J258" i="14"/>
  <c r="J259" i="14"/>
  <c r="J260" i="14"/>
  <c r="J261" i="14"/>
  <c r="J263" i="14"/>
  <c r="J264" i="14"/>
  <c r="J265" i="14"/>
  <c r="J266" i="14"/>
  <c r="J268" i="14"/>
  <c r="J269" i="14"/>
  <c r="J271" i="14"/>
  <c r="J272" i="14"/>
  <c r="J273" i="14"/>
  <c r="J274" i="14"/>
  <c r="J275" i="14"/>
  <c r="J277" i="14"/>
  <c r="J278" i="14"/>
  <c r="J279" i="14"/>
  <c r="J280" i="14"/>
  <c r="J281" i="14"/>
  <c r="J283" i="14"/>
  <c r="J284" i="14"/>
  <c r="J285" i="14"/>
  <c r="J286" i="14"/>
  <c r="J288" i="14"/>
  <c r="J289" i="14"/>
  <c r="J291" i="14"/>
  <c r="J292" i="14"/>
  <c r="J293" i="14"/>
  <c r="J294" i="14"/>
  <c r="J295" i="14"/>
  <c r="J296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2" i="14"/>
  <c r="J313" i="14"/>
  <c r="J315" i="14"/>
  <c r="J316" i="14"/>
  <c r="J317" i="14"/>
  <c r="J318" i="14"/>
  <c r="J319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153" i="14"/>
  <c r="J47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28" i="14"/>
  <c r="J29" i="14"/>
  <c r="J27" i="14"/>
  <c r="L11" i="14"/>
  <c r="C23" i="5" l="1"/>
  <c r="C12" i="5" l="1"/>
  <c r="C7" i="5"/>
  <c r="I111" i="3" l="1"/>
  <c r="H111" i="3"/>
  <c r="H86" i="3"/>
  <c r="H75" i="3"/>
  <c r="H68" i="3"/>
  <c r="H63" i="3"/>
  <c r="H54" i="3"/>
  <c r="H62" i="3" l="1"/>
  <c r="I119" i="3"/>
  <c r="L118" i="3"/>
  <c r="L120" i="3"/>
  <c r="K120" i="3"/>
  <c r="H59" i="3" l="1"/>
  <c r="H53" i="3" s="1"/>
  <c r="I59" i="3"/>
  <c r="H37" i="3"/>
  <c r="F21" i="5" l="1"/>
  <c r="C27" i="5"/>
  <c r="D27" i="5"/>
  <c r="J37" i="3" l="1"/>
  <c r="J30" i="3"/>
  <c r="G75" i="3"/>
  <c r="G68" i="3"/>
  <c r="G117" i="3"/>
  <c r="G30" i="3"/>
  <c r="L25" i="1" l="1"/>
  <c r="M24" i="1"/>
  <c r="L24" i="1"/>
  <c r="M14" i="1" l="1"/>
  <c r="L14" i="1"/>
  <c r="M10" i="1"/>
  <c r="L10" i="1"/>
  <c r="L11" i="1"/>
  <c r="H8" i="8" l="1"/>
  <c r="G8" i="8"/>
  <c r="I37" i="3"/>
  <c r="L37" i="3" s="1"/>
  <c r="L46" i="3"/>
  <c r="L42" i="3"/>
  <c r="L38" i="3"/>
  <c r="L39" i="3"/>
  <c r="K39" i="3"/>
  <c r="L31" i="3"/>
  <c r="L32" i="3"/>
  <c r="L34" i="3"/>
  <c r="L35" i="3"/>
  <c r="K31" i="3"/>
  <c r="L28" i="3"/>
  <c r="L25" i="3"/>
  <c r="L20" i="3"/>
  <c r="L22" i="3"/>
  <c r="K14" i="3"/>
  <c r="K15" i="3"/>
  <c r="L14" i="3"/>
  <c r="L15" i="3"/>
  <c r="L17" i="3"/>
  <c r="L18" i="3"/>
  <c r="L113" i="3"/>
  <c r="K113" i="3"/>
  <c r="J59" i="3"/>
  <c r="F27" i="5" l="1"/>
  <c r="I86" i="3" l="1"/>
  <c r="I75" i="3"/>
  <c r="E23" i="5"/>
  <c r="D23" i="5"/>
  <c r="I33" i="3"/>
  <c r="I30" i="3"/>
  <c r="L30" i="3" s="1"/>
  <c r="H33" i="3"/>
  <c r="I29" i="3" l="1"/>
  <c r="D12" i="5"/>
  <c r="F12" i="5"/>
  <c r="I68" i="3"/>
  <c r="I63" i="3"/>
  <c r="I103" i="3"/>
  <c r="I102" i="3" s="1"/>
  <c r="H103" i="3"/>
  <c r="H102" i="3" s="1"/>
  <c r="H94" i="3"/>
  <c r="I107" i="3"/>
  <c r="I106" i="3" s="1"/>
  <c r="H107" i="3"/>
  <c r="H106" i="3" s="1"/>
  <c r="H119" i="3"/>
  <c r="J110" i="3"/>
  <c r="J119" i="3"/>
  <c r="G119" i="3"/>
  <c r="L121" i="3"/>
  <c r="K121" i="3"/>
  <c r="G37" i="3"/>
  <c r="J105" i="3" l="1"/>
  <c r="L119" i="3"/>
  <c r="I40" i="3"/>
  <c r="E27" i="5"/>
  <c r="E9" i="5"/>
  <c r="D9" i="5"/>
  <c r="E12" i="5"/>
  <c r="E7" i="5"/>
  <c r="H40" i="3"/>
  <c r="L55" i="3" l="1"/>
  <c r="L56" i="3"/>
  <c r="L57" i="3"/>
  <c r="L58" i="3"/>
  <c r="L60" i="3"/>
  <c r="L61" i="3"/>
  <c r="L64" i="3"/>
  <c r="L65" i="3"/>
  <c r="L66" i="3"/>
  <c r="L67" i="3"/>
  <c r="L69" i="3"/>
  <c r="L70" i="3"/>
  <c r="L71" i="3"/>
  <c r="L72" i="3"/>
  <c r="L73" i="3"/>
  <c r="L74" i="3"/>
  <c r="L76" i="3"/>
  <c r="L77" i="3"/>
  <c r="L78" i="3"/>
  <c r="L79" i="3"/>
  <c r="L80" i="3"/>
  <c r="L81" i="3"/>
  <c r="L82" i="3"/>
  <c r="L83" i="3"/>
  <c r="L84" i="3"/>
  <c r="L85" i="3"/>
  <c r="L87" i="3"/>
  <c r="L88" i="3"/>
  <c r="L89" i="3"/>
  <c r="L90" i="3"/>
  <c r="L91" i="3"/>
  <c r="L92" i="3"/>
  <c r="L95" i="3"/>
  <c r="L96" i="3"/>
  <c r="L97" i="3"/>
  <c r="L98" i="3"/>
  <c r="L101" i="3"/>
  <c r="L104" i="3"/>
  <c r="L109" i="3"/>
  <c r="L112" i="3"/>
  <c r="L114" i="3"/>
  <c r="L115" i="3"/>
  <c r="L116" i="3"/>
  <c r="K55" i="3"/>
  <c r="K56" i="3"/>
  <c r="K57" i="3"/>
  <c r="K58" i="3"/>
  <c r="K60" i="3"/>
  <c r="K61" i="3"/>
  <c r="K64" i="3"/>
  <c r="K65" i="3"/>
  <c r="K66" i="3"/>
  <c r="K67" i="3"/>
  <c r="K69" i="3"/>
  <c r="K70" i="3"/>
  <c r="K71" i="3"/>
  <c r="K72" i="3"/>
  <c r="K73" i="3"/>
  <c r="K74" i="3"/>
  <c r="K76" i="3"/>
  <c r="K77" i="3"/>
  <c r="K78" i="3"/>
  <c r="K79" i="3"/>
  <c r="K80" i="3"/>
  <c r="K81" i="3"/>
  <c r="K82" i="3"/>
  <c r="K83" i="3"/>
  <c r="K84" i="3"/>
  <c r="K85" i="3"/>
  <c r="K87" i="3"/>
  <c r="K88" i="3"/>
  <c r="K89" i="3"/>
  <c r="K90" i="3"/>
  <c r="K91" i="3"/>
  <c r="K92" i="3"/>
  <c r="K95" i="3"/>
  <c r="K96" i="3"/>
  <c r="K97" i="3"/>
  <c r="K98" i="3"/>
  <c r="K101" i="3"/>
  <c r="K104" i="3"/>
  <c r="K109" i="3"/>
  <c r="K112" i="3"/>
  <c r="K114" i="3"/>
  <c r="K115" i="3"/>
  <c r="K116" i="3"/>
  <c r="K118" i="3"/>
  <c r="J107" i="3"/>
  <c r="J106" i="3" s="1"/>
  <c r="G107" i="3"/>
  <c r="G106" i="3" s="1"/>
  <c r="G59" i="3"/>
  <c r="G33" i="3"/>
  <c r="L59" i="3" l="1"/>
  <c r="K106" i="3"/>
  <c r="K107" i="3"/>
  <c r="K59" i="3"/>
  <c r="L106" i="3"/>
  <c r="L107" i="3"/>
  <c r="D32" i="5"/>
  <c r="E32" i="5"/>
  <c r="F32" i="5"/>
  <c r="C32" i="5"/>
  <c r="F30" i="5"/>
  <c r="D30" i="5"/>
  <c r="E30" i="5"/>
  <c r="C30" i="5"/>
  <c r="F23" i="5"/>
  <c r="F20" i="5" s="1"/>
  <c r="D21" i="5"/>
  <c r="E21" i="5"/>
  <c r="C21" i="5"/>
  <c r="C20" i="5" s="1"/>
  <c r="D17" i="5"/>
  <c r="F17" i="5"/>
  <c r="C17" i="5"/>
  <c r="D15" i="5"/>
  <c r="E15" i="5"/>
  <c r="F15" i="5"/>
  <c r="C15" i="5"/>
  <c r="F9" i="5"/>
  <c r="D7" i="5"/>
  <c r="F7" i="5"/>
  <c r="F6" i="5" s="1"/>
  <c r="C9" i="5"/>
  <c r="C6" i="5" s="1"/>
  <c r="H11" i="6"/>
  <c r="H10" i="6" s="1"/>
  <c r="H9" i="6" s="1"/>
  <c r="I21" i="1" s="1"/>
  <c r="I10" i="6"/>
  <c r="I9" i="6" s="1"/>
  <c r="J21" i="1" s="1"/>
  <c r="J10" i="6"/>
  <c r="J9" i="6" s="1"/>
  <c r="K21" i="1" s="1"/>
  <c r="G11" i="6"/>
  <c r="G10" i="6" s="1"/>
  <c r="G9" i="6" s="1"/>
  <c r="H21" i="1" s="1"/>
  <c r="H14" i="6"/>
  <c r="H13" i="6" s="1"/>
  <c r="I22" i="1" s="1"/>
  <c r="H15" i="6"/>
  <c r="I15" i="6"/>
  <c r="I14" i="6" s="1"/>
  <c r="I13" i="6" s="1"/>
  <c r="J22" i="1" s="1"/>
  <c r="J15" i="6"/>
  <c r="J14" i="6" s="1"/>
  <c r="J13" i="6" s="1"/>
  <c r="K22" i="1" s="1"/>
  <c r="G15" i="6"/>
  <c r="G14" i="6" s="1"/>
  <c r="G13" i="6" s="1"/>
  <c r="H22" i="1" s="1"/>
  <c r="I23" i="1" l="1"/>
  <c r="K23" i="1"/>
  <c r="E6" i="5"/>
  <c r="H23" i="1"/>
  <c r="E20" i="5"/>
  <c r="D6" i="5"/>
  <c r="J23" i="1"/>
  <c r="D20" i="5"/>
  <c r="H20" i="5" l="1"/>
  <c r="G20" i="5"/>
  <c r="G6" i="5"/>
  <c r="H6" i="5"/>
  <c r="D7" i="8"/>
  <c r="D6" i="8" s="1"/>
  <c r="E7" i="8"/>
  <c r="E6" i="8" s="1"/>
  <c r="G111" i="3"/>
  <c r="H117" i="3"/>
  <c r="H110" i="3" s="1"/>
  <c r="H105" i="3" s="1"/>
  <c r="I117" i="3"/>
  <c r="I110" i="3" s="1"/>
  <c r="I105" i="3" s="1"/>
  <c r="J117" i="3"/>
  <c r="J103" i="3"/>
  <c r="J102" i="3" s="1"/>
  <c r="G103" i="3"/>
  <c r="G102" i="3" s="1"/>
  <c r="H100" i="3"/>
  <c r="H99" i="3" s="1"/>
  <c r="I100" i="3"/>
  <c r="I99" i="3" s="1"/>
  <c r="J100" i="3"/>
  <c r="G100" i="3"/>
  <c r="G99" i="3" s="1"/>
  <c r="H93" i="3"/>
  <c r="I94" i="3"/>
  <c r="I93" i="3" s="1"/>
  <c r="J94" i="3"/>
  <c r="J93" i="3" s="1"/>
  <c r="G94" i="3"/>
  <c r="G93" i="3" s="1"/>
  <c r="J86" i="3"/>
  <c r="G86" i="3"/>
  <c r="G62" i="3" s="1"/>
  <c r="H52" i="3"/>
  <c r="I54" i="3"/>
  <c r="I53" i="3" s="1"/>
  <c r="J54" i="3"/>
  <c r="G54" i="3"/>
  <c r="J63" i="3"/>
  <c r="J68" i="3"/>
  <c r="I62" i="3"/>
  <c r="J75" i="3"/>
  <c r="H51" i="3" l="1"/>
  <c r="I52" i="3"/>
  <c r="I51" i="3" s="1"/>
  <c r="L117" i="3"/>
  <c r="K117" i="3"/>
  <c r="K111" i="3"/>
  <c r="L111" i="3"/>
  <c r="L75" i="3"/>
  <c r="K75" i="3"/>
  <c r="L68" i="3"/>
  <c r="K68" i="3"/>
  <c r="L63" i="3"/>
  <c r="K63" i="3"/>
  <c r="J62" i="3"/>
  <c r="K54" i="3"/>
  <c r="L54" i="3"/>
  <c r="K86" i="3"/>
  <c r="L86" i="3"/>
  <c r="K94" i="3"/>
  <c r="L94" i="3"/>
  <c r="J99" i="3"/>
  <c r="L100" i="3"/>
  <c r="K100" i="3"/>
  <c r="L103" i="3"/>
  <c r="K103" i="3"/>
  <c r="G110" i="3"/>
  <c r="G105" i="3" s="1"/>
  <c r="J53" i="3"/>
  <c r="G53" i="3"/>
  <c r="J52" i="3" l="1"/>
  <c r="K62" i="3"/>
  <c r="L62" i="3"/>
  <c r="K93" i="3"/>
  <c r="L93" i="3"/>
  <c r="L99" i="3"/>
  <c r="K99" i="3"/>
  <c r="K102" i="3"/>
  <c r="L102" i="3"/>
  <c r="L110" i="3"/>
  <c r="K110" i="3"/>
  <c r="K53" i="3"/>
  <c r="L53" i="3"/>
  <c r="G52" i="3"/>
  <c r="K17" i="3"/>
  <c r="K25" i="3"/>
  <c r="K28" i="3"/>
  <c r="K32" i="3"/>
  <c r="K34" i="3"/>
  <c r="K38" i="3"/>
  <c r="K42" i="3"/>
  <c r="K46" i="3"/>
  <c r="H13" i="3"/>
  <c r="I13" i="3"/>
  <c r="J13" i="3"/>
  <c r="G13" i="3"/>
  <c r="H16" i="3"/>
  <c r="I16" i="3"/>
  <c r="J16" i="3"/>
  <c r="G16" i="3"/>
  <c r="H19" i="3"/>
  <c r="I19" i="3"/>
  <c r="J19" i="3"/>
  <c r="G19" i="3"/>
  <c r="H21" i="3"/>
  <c r="I21" i="3"/>
  <c r="J21" i="3"/>
  <c r="K21" i="3" s="1"/>
  <c r="G21" i="3"/>
  <c r="H24" i="3"/>
  <c r="H23" i="3" s="1"/>
  <c r="I24" i="3"/>
  <c r="I23" i="3" s="1"/>
  <c r="J24" i="3"/>
  <c r="G24" i="3"/>
  <c r="G23" i="3" s="1"/>
  <c r="H27" i="3"/>
  <c r="H26" i="3" s="1"/>
  <c r="I27" i="3"/>
  <c r="I26" i="3" s="1"/>
  <c r="J27" i="3"/>
  <c r="G27" i="3"/>
  <c r="G26" i="3" s="1"/>
  <c r="H30" i="3"/>
  <c r="H29" i="3" s="1"/>
  <c r="J33" i="3"/>
  <c r="L33" i="3" s="1"/>
  <c r="H36" i="3"/>
  <c r="I36" i="3"/>
  <c r="J36" i="3"/>
  <c r="G36" i="3"/>
  <c r="J41" i="3"/>
  <c r="G41" i="3"/>
  <c r="G40" i="3" s="1"/>
  <c r="H45" i="3"/>
  <c r="H44" i="3" s="1"/>
  <c r="H43" i="3" s="1"/>
  <c r="I45" i="3"/>
  <c r="J45" i="3"/>
  <c r="J44" i="3" s="1"/>
  <c r="G45" i="3"/>
  <c r="G44" i="3" s="1"/>
  <c r="J23" i="3" l="1"/>
  <c r="L24" i="3"/>
  <c r="K19" i="3"/>
  <c r="L19" i="3"/>
  <c r="L13" i="3"/>
  <c r="K13" i="3"/>
  <c r="I11" i="3"/>
  <c r="L21" i="3"/>
  <c r="I12" i="3"/>
  <c r="L16" i="3"/>
  <c r="H12" i="3"/>
  <c r="J40" i="3"/>
  <c r="L40" i="3" s="1"/>
  <c r="L41" i="3"/>
  <c r="J26" i="3"/>
  <c r="L27" i="3"/>
  <c r="L13" i="1"/>
  <c r="M13" i="1"/>
  <c r="I44" i="3"/>
  <c r="L45" i="3"/>
  <c r="H11" i="3"/>
  <c r="H10" i="3" s="1"/>
  <c r="J15" i="1"/>
  <c r="I15" i="1"/>
  <c r="K105" i="3"/>
  <c r="L105" i="3"/>
  <c r="J29" i="3"/>
  <c r="K15" i="1"/>
  <c r="J51" i="3"/>
  <c r="K52" i="3"/>
  <c r="L52" i="3"/>
  <c r="F7" i="8"/>
  <c r="F6" i="8" s="1"/>
  <c r="G51" i="3"/>
  <c r="C7" i="8" s="1"/>
  <c r="C6" i="8" s="1"/>
  <c r="H15" i="1"/>
  <c r="G29" i="3"/>
  <c r="K27" i="3"/>
  <c r="K24" i="3"/>
  <c r="K16" i="3"/>
  <c r="K30" i="3"/>
  <c r="K41" i="3"/>
  <c r="K37" i="3"/>
  <c r="K33" i="3"/>
  <c r="G12" i="3"/>
  <c r="G11" i="3" s="1"/>
  <c r="G10" i="3" s="1"/>
  <c r="J12" i="3"/>
  <c r="L12" i="3" s="1"/>
  <c r="K44" i="3"/>
  <c r="G43" i="3"/>
  <c r="K36" i="3"/>
  <c r="L36" i="3"/>
  <c r="K40" i="3"/>
  <c r="K45" i="3"/>
  <c r="J43" i="3"/>
  <c r="H6" i="8" l="1"/>
  <c r="H7" i="8"/>
  <c r="G6" i="8"/>
  <c r="G7" i="8"/>
  <c r="I43" i="3"/>
  <c r="I10" i="3" s="1"/>
  <c r="L44" i="3"/>
  <c r="M15" i="1"/>
  <c r="L15" i="1"/>
  <c r="K29" i="3"/>
  <c r="I12" i="1"/>
  <c r="I16" i="1" s="1"/>
  <c r="L29" i="3"/>
  <c r="J12" i="1"/>
  <c r="J16" i="1" s="1"/>
  <c r="K12" i="3"/>
  <c r="K43" i="3"/>
  <c r="K23" i="3"/>
  <c r="L23" i="3"/>
  <c r="J11" i="3"/>
  <c r="J10" i="3" s="1"/>
  <c r="L26" i="3"/>
  <c r="K26" i="3"/>
  <c r="L43" i="3" l="1"/>
  <c r="K10" i="3"/>
  <c r="L10" i="3"/>
  <c r="H12" i="1"/>
  <c r="K12" i="1"/>
  <c r="L11" i="3"/>
  <c r="K11" i="3"/>
  <c r="M12" i="1" l="1"/>
  <c r="K16" i="1"/>
  <c r="M16" i="1" s="1"/>
  <c r="L12" i="1"/>
  <c r="L16" i="1" l="1"/>
  <c r="K119" i="3"/>
</calcChain>
</file>

<file path=xl/sharedStrings.xml><?xml version="1.0" encoding="utf-8"?>
<sst xmlns="http://schemas.openxmlformats.org/spreadsheetml/2006/main" count="2401" uniqueCount="670">
  <si>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</si>
  <si>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</si>
  <si>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</si>
  <si>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</si>
  <si>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</si>
  <si>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</si>
  <si>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</si>
  <si>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</si>
  <si>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</si>
  <si>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</si>
  <si>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</si>
  <si>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</si>
  <si>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</si>
  <si>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</si>
  <si>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</si>
  <si>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</si>
  <si>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</si>
  <si>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</si>
  <si>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</si>
  <si>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</si>
  <si>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</si>
  <si>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</si>
  <si>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</si>
  <si>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</si>
  <si>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</si>
  <si>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</si>
  <si>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</si>
  <si>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</si>
  <si>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</si>
  <si>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</si>
  <si>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</si>
  <si>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</si>
  <si>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</si>
  <si>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</si>
  <si>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</si>
  <si>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</si>
  <si>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</si>
  <si>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</si>
  <si>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</si>
  <si>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</si>
  <si>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</si>
  <si>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</si>
  <si>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</si>
  <si>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</si>
  <si>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</si>
  <si>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</si>
  <si>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</si>
  <si>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</si>
  <si>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</si>
  <si>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</si>
  <si>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1.-6.2023. </t>
  </si>
  <si>
    <t>IZVJEŠTAJ PO PROGRAMSKOJ KLASIFIKACIJI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</si>
  <si>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</si>
  <si>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</si>
  <si>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</si>
  <si>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</si>
  <si>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Pomoći proračunu iz drugih proračuna i izvanproračunskim korisnicima </t>
  </si>
  <si>
    <t>Tekuće pomoći proračunu iz drugih proračuna i izvanproračunskim korisnicima</t>
  </si>
  <si>
    <t>Kapitalne pomoći proračunu iz drugih proračuna i izvanproračunskim korisnicima</t>
  </si>
  <si>
    <t>Pomoći proračunskim korisnicima iz proračuna koji im nije nadležan</t>
  </si>
  <si>
    <t>6361</t>
  </si>
  <si>
    <t>6362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</si>
  <si>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</si>
  <si>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</si>
  <si>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 EU sredstava </t>
  </si>
  <si>
    <t>Tekuće pomoći temeljem prijenosa  EU sredstava</t>
  </si>
  <si>
    <t>Prijenosi između proračunskih korisnika istog proračuna</t>
  </si>
  <si>
    <t xml:space="preserve">Prihodi od imovine </t>
  </si>
  <si>
    <t xml:space="preserve">Prihodi od financijske imovine </t>
  </si>
  <si>
    <t>Kamate na oročena sredstva i depozite po viđenju</t>
  </si>
  <si>
    <t>Prihodi od upravnih i administrativnih pristojbi, pristojbi po posebnim propisima i naknada</t>
  </si>
  <si>
    <t xml:space="preserve">Prihodi po posebnim propisima </t>
  </si>
  <si>
    <t>Ostali nespomenuti prihodi</t>
  </si>
  <si>
    <t>Prihodi od pruženih usluga</t>
  </si>
  <si>
    <t xml:space="preserve">Prihodi od prodaje proizvoda i robe te pruženih usluga, prihodi od donacija te povrati po protestiranim jamstvima </t>
  </si>
  <si>
    <t xml:space="preserve">Prihodi od prodaje proizvoda i robe te pruženih usluga </t>
  </si>
  <si>
    <t>Tekuće donacije</t>
  </si>
  <si>
    <t>Donacije od pravnih i fizičkih osoba izvan općeg proračuna i povrat donacija po protestiranim jamstvima</t>
  </si>
  <si>
    <t>Prihodi iz nadležnog proračuna i od HZZO-a na temelju ugovornih obveza (šifre 671+673)</t>
  </si>
  <si>
    <t>Prihodi iz nadležnog proračuna za financiranje redovne djelatnosti proračunskih korisnika (šifre 6711 do 6714)</t>
  </si>
  <si>
    <t>Prihodi iz  nadležnog proračuna za financiranje rashoda poslovanja</t>
  </si>
  <si>
    <t>Uredska oprema i namještaj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</si>
  <si>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</si>
  <si>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</si>
  <si>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</si>
  <si>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</si>
  <si>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</si>
  <si>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</si>
  <si>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</si>
  <si>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</si>
  <si>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</si>
  <si>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</si>
  <si>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</si>
  <si>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</si>
  <si>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</si>
  <si>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materijal i energiju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</si>
  <si>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</si>
  <si>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</si>
  <si>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</si>
  <si>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</si>
  <si>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</si>
  <si>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</si>
  <si>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</si>
  <si>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</si>
  <si>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</si>
  <si>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</si>
  <si>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</si>
  <si>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</si>
  <si>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</si>
  <si>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 xml:space="preserve">Ostali nespomenuti rashodi poslovanja </t>
  </si>
  <si>
    <t>Ostali financijski rashodi</t>
  </si>
  <si>
    <t>Negativne tečajne razlike i razlike zbog primjene valutne klauzule</t>
  </si>
  <si>
    <t>Bankarske usluge i usluge platnog prometa</t>
  </si>
  <si>
    <t>Financijski rashodi</t>
  </si>
  <si>
    <t>Ostali nespomenuti financijski rashodi</t>
  </si>
  <si>
    <t xml:space="preserve">Naknade građanima i kućanstvima na temelju osiguranja i druge naknade </t>
  </si>
  <si>
    <t xml:space="preserve">Ostale naknade građanima i kućanstvima iz proračuna </t>
  </si>
  <si>
    <t>Naknade građanima i kućanstvima u naravi</t>
  </si>
  <si>
    <t xml:space="preserve">Ostali rashodi </t>
  </si>
  <si>
    <t xml:space="preserve">Tekuće donacije </t>
  </si>
  <si>
    <t>Tekuće donacije u naravi</t>
  </si>
  <si>
    <t xml:space="preserve">Rashodi za nabavu proizvedene dugotrajne imovine </t>
  </si>
  <si>
    <t xml:space="preserve">Postrojenja i oprema </t>
  </si>
  <si>
    <t>Uređaji, strojevi i oprema za ostale namjene</t>
  </si>
  <si>
    <t xml:space="preserve">Knjige, umjetnička djela i ostale izložbene vrijednosti </t>
  </si>
  <si>
    <t xml:space="preserve">Knjige </t>
  </si>
  <si>
    <t xml:space="preserve">Rashodi za usluge </t>
  </si>
  <si>
    <t>Zatezne kamate</t>
  </si>
  <si>
    <t>Naknade troškova osobama izvan radnog odnosa</t>
  </si>
  <si>
    <t>09 Obrazovanje</t>
  </si>
  <si>
    <t>Primljeni krediti od tuzemnih kreditnih institucija izvan javnog sektora</t>
  </si>
  <si>
    <t xml:space="preserve">Primljeni krediti i zajmovi od kreditnih i ostalih financijskih institucija izvan javnog sektora 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</si>
  <si>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</si>
  <si>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</si>
  <si>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5 Pomoći</t>
  </si>
  <si>
    <t>Pomoći</t>
  </si>
  <si>
    <t>6 Donacije</t>
  </si>
  <si>
    <t xml:space="preserve">7 Prihodi od prodaje nefinancijske imovine </t>
  </si>
  <si>
    <t>Donacije</t>
  </si>
  <si>
    <t xml:space="preserve">  Prihodi od prodaje nefinancijske imovine </t>
  </si>
  <si>
    <t>Kapitalne donacije</t>
  </si>
  <si>
    <t>Doprinos za obvezno osig .u slučaju nezaposl.</t>
  </si>
  <si>
    <t>Članarine i norme</t>
  </si>
  <si>
    <t>Troškovi sudskih postupaka</t>
  </si>
  <si>
    <t>Nematerijalna imovina</t>
  </si>
  <si>
    <t>Licence</t>
  </si>
  <si>
    <t>Rashodi za nabavu neproizvedene dug. Imovine</t>
  </si>
  <si>
    <t>Oprema za održavanje i zaštitu</t>
  </si>
  <si>
    <t>Instrumenti, uređaji ni strojevi</t>
  </si>
  <si>
    <t>EU projekti</t>
  </si>
  <si>
    <t>Tekući prijenosi između proračunskih korisnika istog proračuna temeljem prij.EU sredstava</t>
  </si>
  <si>
    <t>Prihodi iz  nadležnog proračuna za financiranje rashoda za nabavu nef.imovine</t>
  </si>
  <si>
    <t>Dodatna ulaganja na nef.imovini</t>
  </si>
  <si>
    <t>Ostala nematerijalna imovina</t>
  </si>
  <si>
    <t>Višak prihoda</t>
  </si>
  <si>
    <t xml:space="preserve">Višak prihoda </t>
  </si>
  <si>
    <t>Vlastiti izvori</t>
  </si>
  <si>
    <t>Knjige</t>
  </si>
  <si>
    <t>Ostali nespomenuti rashodi poslovanja</t>
  </si>
  <si>
    <t xml:space="preserve">OSTVARENJE/ IZVRŠENJE 
1.-12.2022. </t>
  </si>
  <si>
    <t>Komunikacijska oprema</t>
  </si>
  <si>
    <t xml:space="preserve">OSTVARENJE/ IZVRŠENJE 
1.-12.2023. </t>
  </si>
  <si>
    <t>Pihodi od prodaje nefinancijske imovine</t>
  </si>
  <si>
    <t>Prihodi od prodajeprijevoznih sredstava</t>
  </si>
  <si>
    <t>Kombi vozila</t>
  </si>
  <si>
    <t>4 Prihodi za posebne namjene</t>
  </si>
  <si>
    <t>SVEUKUPNO RASHODI / IZDACI</t>
  </si>
  <si>
    <t>O.Š. JOSIPA KOZARCA, VINKOVCI</t>
  </si>
  <si>
    <t>37224</t>
  </si>
  <si>
    <t>Prehrana</t>
  </si>
  <si>
    <t>Program 1001</t>
  </si>
  <si>
    <t>PLAN RAZVOJNIH PROGRAMA</t>
  </si>
  <si>
    <t>KAPITALNO ULAGANJE U OSNOVNO ŠKOLSTVO</t>
  </si>
  <si>
    <t>42211</t>
  </si>
  <si>
    <t>Računala i računalna oprema</t>
  </si>
  <si>
    <t>42212</t>
  </si>
  <si>
    <t>Uredski namještaj</t>
  </si>
  <si>
    <t>42221</t>
  </si>
  <si>
    <t>Radio i TV prijemnici</t>
  </si>
  <si>
    <t>42231</t>
  </si>
  <si>
    <t>Oprema za grijanje, ventilaciju i hlađenje</t>
  </si>
  <si>
    <t>42273</t>
  </si>
  <si>
    <t>Oprema</t>
  </si>
  <si>
    <t>42411</t>
  </si>
  <si>
    <t>GRAD VINKOVCI</t>
  </si>
  <si>
    <t>Aktivnost A100208</t>
  </si>
  <si>
    <t>STRUČNO, ADMINISTRATIVNO I TEHNIČKO OSOBLJE</t>
  </si>
  <si>
    <t>31111</t>
  </si>
  <si>
    <t>Plaće za zaposlene</t>
  </si>
  <si>
    <t>31131</t>
  </si>
  <si>
    <t>31141</t>
  </si>
  <si>
    <t>31212</t>
  </si>
  <si>
    <t>Nagrade</t>
  </si>
  <si>
    <t>31213</t>
  </si>
  <si>
    <t>Darovi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</si>
  <si>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</si>
  <si>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</si>
  <si>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</si>
  <si>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</si>
  <si>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</si>
  <si>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</si>
  <si>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</si>
  <si>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32121</t>
  </si>
  <si>
    <t>Naknade za prijevoz na posao i s posla</t>
  </si>
  <si>
    <t>32955</t>
  </si>
  <si>
    <t>Novčana naknada poslodavca zbog nezapošljavanja osoba s invaliditetom</t>
  </si>
  <si>
    <t>Aktivnost A100209</t>
  </si>
  <si>
    <t>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</si>
  <si>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</si>
  <si>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</si>
  <si>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</si>
  <si>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</si>
  <si>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32321</t>
  </si>
  <si>
    <t>Usluge tekućeg i investicijskog održavanja građevinskih objekata</t>
  </si>
  <si>
    <t>32322</t>
  </si>
  <si>
    <t>Usluge tekućeg i investicijskog održavanja postrojenja i opreme</t>
  </si>
  <si>
    <t>32999</t>
  </si>
  <si>
    <t>Aktivnost A100210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</si>
  <si>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</si>
  <si>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</si>
  <si>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</si>
  <si>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</si>
  <si>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</si>
  <si>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</si>
  <si>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32119</t>
  </si>
  <si>
    <t>Ostali rashodi za službena putovanja</t>
  </si>
  <si>
    <t>32131</t>
  </si>
  <si>
    <t>Seminari, savjetovanja i simpoziji</t>
  </si>
  <si>
    <t>32132</t>
  </si>
  <si>
    <t>Tečajevi i stručni ispiti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</si>
  <si>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</si>
  <si>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</si>
  <si>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</si>
  <si>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</si>
  <si>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</si>
  <si>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</si>
  <si>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</si>
  <si>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</si>
  <si>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</si>
  <si>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</si>
  <si>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32224</t>
  </si>
  <si>
    <t>Namirnice</t>
  </si>
  <si>
    <t>32231</t>
  </si>
  <si>
    <t>Električna energija</t>
  </si>
  <si>
    <t>32233</t>
  </si>
  <si>
    <t>Plin</t>
  </si>
  <si>
    <t>32251</t>
  </si>
  <si>
    <t>Sitni inventar</t>
  </si>
  <si>
    <t>32271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</si>
  <si>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</si>
  <si>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</si>
  <si>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</si>
  <si>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</si>
  <si>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</si>
  <si>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</si>
  <si>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32319</t>
  </si>
  <si>
    <t>Ostale usluge za komunikaciju i prijevoz</t>
  </si>
  <si>
    <t>32332</t>
  </si>
  <si>
    <t>Tisak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</si>
  <si>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</si>
  <si>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</si>
  <si>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</si>
  <si>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</si>
  <si>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</si>
  <si>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</si>
  <si>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</si>
  <si>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</si>
  <si>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</si>
  <si>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</si>
  <si>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32359</t>
  </si>
  <si>
    <t>Ostale  zakupnine i najamnine</t>
  </si>
  <si>
    <t>32361</t>
  </si>
  <si>
    <t>Obvezni i preventivni zdravstveni pregledi zaposlenika</t>
  </si>
  <si>
    <t>32372</t>
  </si>
  <si>
    <t>Ugovori o djelu</t>
  </si>
  <si>
    <t>32379</t>
  </si>
  <si>
    <t>Ostale intelektualne usluge</t>
  </si>
  <si>
    <t>32389</t>
  </si>
  <si>
    <t>Ostale računalne usluge</t>
  </si>
  <si>
    <t>32391</t>
  </si>
  <si>
    <t>Grafičke i tiskarske usluge, usluge kopiranja i uvezivanja i slično</t>
  </si>
  <si>
    <t>32396</t>
  </si>
  <si>
    <t>Usluge čuvanja imovine i osoba</t>
  </si>
  <si>
    <t>32399</t>
  </si>
  <si>
    <t>Ostale nespomenute usluge</t>
  </si>
  <si>
    <t>32922</t>
  </si>
  <si>
    <t>Premije osiguranja ostale imovine</t>
  </si>
  <si>
    <t>32931</t>
  </si>
  <si>
    <t>32941</t>
  </si>
  <si>
    <t>Tuzemne članarine</t>
  </si>
  <si>
    <t>32959</t>
  </si>
  <si>
    <t>Ostale pristojbe i naknade</t>
  </si>
  <si>
    <t>34312</t>
  </si>
  <si>
    <t>Usluge platnog prometa</t>
  </si>
  <si>
    <t>37229</t>
  </si>
  <si>
    <t>Ostale naknade iz proračuna u naravi</t>
  </si>
  <si>
    <t>Dodatna ulaganja na postrojenjima i opremi</t>
  </si>
  <si>
    <t>45211</t>
  </si>
  <si>
    <t>32363</t>
  </si>
  <si>
    <t>Laboratorijske usluge</t>
  </si>
  <si>
    <t>38129</t>
  </si>
  <si>
    <t>Ostale tekuće donacije u naravi</t>
  </si>
  <si>
    <t>Aktivnost A100248</t>
  </si>
  <si>
    <t>MEDNI DANI</t>
  </si>
  <si>
    <t>Aktivnost A100268</t>
  </si>
  <si>
    <t>SHEMA ŠKOLSKOG VOĆA 2023/2024</t>
  </si>
  <si>
    <t>Aktivnost A100269</t>
  </si>
  <si>
    <t>POMOĆNIK U NASTAVI 2023/2024</t>
  </si>
  <si>
    <t>PRENESENI VIŠAK/MANJAK IZ PRETHODNE GODINE</t>
  </si>
  <si>
    <t>PRENESENI VIŠAK/MANJAK U SLJEDEĆU GODINU</t>
  </si>
  <si>
    <t>IZVRŠENJE FINANCIJSKOG PLANA OSNOVNE ŠKOLE JOSIPA KOZARCA,  VINKOVCI
ZA PRVO POLUGODIŠTE 2024. GODINE</t>
  </si>
  <si>
    <t>IZVORNI PLAN ILI REBALANS 2024.*</t>
  </si>
  <si>
    <t>TEKUĆI PLAN 2024.*</t>
  </si>
  <si>
    <t>OSTVARENJE/IZVRŠENJE 
1.-6.2023</t>
  </si>
  <si>
    <t>OSTVARENJE/IZVRŠENJE 
1.-6.2024.</t>
  </si>
  <si>
    <t>OSTVARENJE/IZVRŠENJE 
1.-6.2023.</t>
  </si>
  <si>
    <t xml:space="preserve">OSTVARENJE/IZVRŠENJE 
1.-6.2024. </t>
  </si>
  <si>
    <t xml:space="preserve">OSTVARENJE/ IZVRŠENJE 
1.-6.2023. </t>
  </si>
  <si>
    <t>OSTVARENJE/ IZVRŠENJE 
1.-6.2024</t>
  </si>
  <si>
    <t xml:space="preserve">OSTVARENJE/ IZVRŠENJE 
1.-6.2023 </t>
  </si>
  <si>
    <t>OSTVARENJE/ IZVRŠENJE 
1.-6.2023</t>
  </si>
  <si>
    <t xml:space="preserve">OSTVARENJE/ IZVRŠENJE 
1.-6.2024. </t>
  </si>
  <si>
    <t>Napomena:  Iznosi u stupcu "OSTVARENJE/IZVRŠENJE 1.-6.2023." preračunavaju se iz kuna u eure prema fiksnom tečaju konverzije (1 EUR=7,53450 kuna) i po pravilima za preračunavanje i zaokruživanje.</t>
  </si>
  <si>
    <t>Napomena : Iznosi u stupcima "OSTVARENJE/IZVRŠENJE 1.-6.2024." i "OSTVARENJE/IZVRŠENJE 1.-6. 2024." iskazuju se na dvije decimale.</t>
  </si>
  <si>
    <t xml:space="preserve">** AKO Opći i Posebni dio polugodišnjeg izvještaja ne sadrži "TEKUĆI PLAN 2024.", "INDEKS"("OSTVARENJE/IZVRŠENJE 1.-6.2024."/"TEKUĆI PLAN 2023.") iskazuje se kao "OSTVARENJE/IZVRŠENJE 1.-6.2024."/"IZVORNI PLAN 2024." ODNOSNO "REBALANS 2024." </t>
  </si>
  <si>
    <t>Dodatna ulaganja na građevinskim objektima</t>
  </si>
  <si>
    <t xml:space="preserve"> IZVRŠENJE 
1.-6.2024. </t>
  </si>
  <si>
    <t>0912 Osnovno obrazovanje</t>
  </si>
  <si>
    <t xml:space="preserve">UKUPNO RASHODI  </t>
  </si>
  <si>
    <t>091  Predškolsko i osnovno obrazovanje</t>
  </si>
  <si>
    <t>Za razdoblje od 01.01.2024 do 30.06.2024</t>
  </si>
  <si>
    <t>POZICIJA</t>
  </si>
  <si>
    <t>BROJ KONTA</t>
  </si>
  <si>
    <t>VRSTA RASHODA / IZDATAKA</t>
  </si>
  <si>
    <t>PLANIRANO</t>
  </si>
  <si>
    <t>REALIZIRANO</t>
  </si>
  <si>
    <t>RAZLIKA</t>
  </si>
  <si>
    <t/>
  </si>
  <si>
    <t xml:space="preserve">Korisnik </t>
  </si>
  <si>
    <t>907</t>
  </si>
  <si>
    <t>Razdjel</t>
  </si>
  <si>
    <t>004</t>
  </si>
  <si>
    <t>UPRAVNI ODJEL DRUŠTVENIH DJELATNOSTI</t>
  </si>
  <si>
    <t>Glava</t>
  </si>
  <si>
    <t>00405</t>
  </si>
  <si>
    <t>OSNOVNO ŠKOLSTVO</t>
  </si>
  <si>
    <t>Proračunski korisnik</t>
  </si>
  <si>
    <t>10047</t>
  </si>
  <si>
    <t>Glavni program</t>
  </si>
  <si>
    <t>A01</t>
  </si>
  <si>
    <t>Program</t>
  </si>
  <si>
    <t>1001</t>
  </si>
  <si>
    <t>Kapitalni projekt</t>
  </si>
  <si>
    <t>K100147</t>
  </si>
  <si>
    <t>OSNOVNA ŠKOLA J. KOZARCA</t>
  </si>
  <si>
    <t xml:space="preserve">Izvor </t>
  </si>
  <si>
    <t>1.2.1</t>
  </si>
  <si>
    <t>Decentralizirana funckija - osnovno školstvo</t>
  </si>
  <si>
    <t>R90045</t>
  </si>
  <si>
    <t>R90044</t>
  </si>
  <si>
    <t>45111</t>
  </si>
  <si>
    <t>1136</t>
  </si>
  <si>
    <t>KAPITALNA ULAGANJA U OPREMU I INFRASTRUKTURU GRADSKIH ŠKOLA </t>
  </si>
  <si>
    <t>K100117</t>
  </si>
  <si>
    <t>1.1.2</t>
  </si>
  <si>
    <t>Opći prihodi i primici (nenamjenski) - PK</t>
  </si>
  <si>
    <t>R02546</t>
  </si>
  <si>
    <t>3.1.1</t>
  </si>
  <si>
    <t>Vlastiti prihodi proračunskih korisnika - PK</t>
  </si>
  <si>
    <t>R0005-62</t>
  </si>
  <si>
    <t>R0006-62</t>
  </si>
  <si>
    <t>R0009-76</t>
  </si>
  <si>
    <t>R0022-76</t>
  </si>
  <si>
    <t>R0022-78</t>
  </si>
  <si>
    <t>42272</t>
  </si>
  <si>
    <t>Strojevi</t>
  </si>
  <si>
    <t>R0022-62</t>
  </si>
  <si>
    <t>R0023-62</t>
  </si>
  <si>
    <t>R90029</t>
  </si>
  <si>
    <t>5.3.1</t>
  </si>
  <si>
    <t>Kapitalne pomoći iz državnog proračuna - PK</t>
  </si>
  <si>
    <t>R0024-62</t>
  </si>
  <si>
    <t>1137</t>
  </si>
  <si>
    <t>REDOVITA DJELATNOST OSNOVNIH ŠKOLA </t>
  </si>
  <si>
    <t>Aktivnost</t>
  </si>
  <si>
    <t>A100208</t>
  </si>
  <si>
    <t>5.1.1</t>
  </si>
  <si>
    <t>Tekuće pomoći iz državnog proračuna - PK</t>
  </si>
  <si>
    <t>R0039-62</t>
  </si>
  <si>
    <t>R0043-62</t>
  </si>
  <si>
    <t>R0044-62</t>
  </si>
  <si>
    <t>R02396</t>
  </si>
  <si>
    <t>31211</t>
  </si>
  <si>
    <t>Bonus za uspješan rad</t>
  </si>
  <si>
    <t>R0047-62</t>
  </si>
  <si>
    <t>R0049-62</t>
  </si>
  <si>
    <t>R0051-62</t>
  </si>
  <si>
    <t>R0052-62</t>
  </si>
  <si>
    <t>R0053-62</t>
  </si>
  <si>
    <t>R0057-62</t>
  </si>
  <si>
    <t>R0063-62</t>
  </si>
  <si>
    <t>R0067-62</t>
  </si>
  <si>
    <t>5.2.1</t>
  </si>
  <si>
    <t>Tekuće pomoći iz županijskog proračuna - PK</t>
  </si>
  <si>
    <t>R0048-62</t>
  </si>
  <si>
    <t>A100209</t>
  </si>
  <si>
    <t>R0072-62</t>
  </si>
  <si>
    <t>R0074-62</t>
  </si>
  <si>
    <t>R0080-62</t>
  </si>
  <si>
    <t>R0082-62</t>
  </si>
  <si>
    <t>R2004-62</t>
  </si>
  <si>
    <t>R2010-62</t>
  </si>
  <si>
    <t>4.6.1</t>
  </si>
  <si>
    <t>Prihodi za posebne namjene - PK</t>
  </si>
  <si>
    <t>R0082-76</t>
  </si>
  <si>
    <t>A100210</t>
  </si>
  <si>
    <t>OPĆI POSLOVNI USTANOVA OSNOVNOG ŠKOLSTVA</t>
  </si>
  <si>
    <t>R0089-62</t>
  </si>
  <si>
    <t>R90020</t>
  </si>
  <si>
    <t>32112</t>
  </si>
  <si>
    <t>Dnevnice za službeni put u inozemstvu</t>
  </si>
  <si>
    <t>R0098-62</t>
  </si>
  <si>
    <t>R0101-62</t>
  </si>
  <si>
    <t>R90024</t>
  </si>
  <si>
    <t>32116</t>
  </si>
  <si>
    <t>Naknade za prijevoz na službenom putu u inozemstvu</t>
  </si>
  <si>
    <t>R0101-76</t>
  </si>
  <si>
    <t>R0114-62</t>
  </si>
  <si>
    <t>R90021</t>
  </si>
  <si>
    <t>R0120-62</t>
  </si>
  <si>
    <t>R0126-62</t>
  </si>
  <si>
    <t>R0130-62</t>
  </si>
  <si>
    <t>R0134-62</t>
  </si>
  <si>
    <t>R0137-62</t>
  </si>
  <si>
    <t>R0148-62</t>
  </si>
  <si>
    <t>R0151-62</t>
  </si>
  <si>
    <t>R0156-62</t>
  </si>
  <si>
    <t>R0158-62</t>
  </si>
  <si>
    <t>R0165-62</t>
  </si>
  <si>
    <t>R0167-62</t>
  </si>
  <si>
    <t>R0168-62</t>
  </si>
  <si>
    <t>R0170-62</t>
  </si>
  <si>
    <t>R0177-62</t>
  </si>
  <si>
    <t>R0184-62</t>
  </si>
  <si>
    <t>R0187-62</t>
  </si>
  <si>
    <t>R0189-62</t>
  </si>
  <si>
    <t>R0191-62</t>
  </si>
  <si>
    <t>R0193-62</t>
  </si>
  <si>
    <t>R0202-62</t>
  </si>
  <si>
    <t>R0204-62</t>
  </si>
  <si>
    <t>R90022</t>
  </si>
  <si>
    <t>R0212-62</t>
  </si>
  <si>
    <t>R0216-62</t>
  </si>
  <si>
    <t>R0220-62</t>
  </si>
  <si>
    <t>R0222-62</t>
  </si>
  <si>
    <t>R0234-62</t>
  </si>
  <si>
    <t>R0235-62</t>
  </si>
  <si>
    <t>R0248-62</t>
  </si>
  <si>
    <t>R0250-62</t>
  </si>
  <si>
    <t>R0256-62</t>
  </si>
  <si>
    <t>R0264-62</t>
  </si>
  <si>
    <t>R0268-62</t>
  </si>
  <si>
    <t>R0279-62</t>
  </si>
  <si>
    <t>R90023</t>
  </si>
  <si>
    <t>R1001-62</t>
  </si>
  <si>
    <t>R2002-62</t>
  </si>
  <si>
    <t>R2003-62</t>
  </si>
  <si>
    <t>R2005-62</t>
  </si>
  <si>
    <t>R2006-62</t>
  </si>
  <si>
    <t>R2007-62</t>
  </si>
  <si>
    <t>R2008-62</t>
  </si>
  <si>
    <t>R2009-62</t>
  </si>
  <si>
    <t>R2011-62</t>
  </si>
  <si>
    <t>R2012-62</t>
  </si>
  <si>
    <t>R2013-62</t>
  </si>
  <si>
    <t>R0203-62</t>
  </si>
  <si>
    <t>R02290</t>
  </si>
  <si>
    <t>R2014-62</t>
  </si>
  <si>
    <t>R2015-62</t>
  </si>
  <si>
    <t>R2016-62</t>
  </si>
  <si>
    <t>R0236-62</t>
  </si>
  <si>
    <t>R01712</t>
  </si>
  <si>
    <t>R0217-62</t>
  </si>
  <si>
    <t>R0388-62</t>
  </si>
  <si>
    <t>R02482</t>
  </si>
  <si>
    <t>R02484</t>
  </si>
  <si>
    <t>R0388-65</t>
  </si>
  <si>
    <t>R0388-63</t>
  </si>
  <si>
    <t>R0388-64</t>
  </si>
  <si>
    <t>R0388-66</t>
  </si>
  <si>
    <t>R0291-62</t>
  </si>
  <si>
    <t>R02073</t>
  </si>
  <si>
    <t>5.1.3.</t>
  </si>
  <si>
    <t>Tekuće pomoći iz državnog proračuna - projekti PK</t>
  </si>
  <si>
    <t>R0361-68</t>
  </si>
  <si>
    <t>6.1.1</t>
  </si>
  <si>
    <t>Donacije - PK</t>
  </si>
  <si>
    <t>R0092-62</t>
  </si>
  <si>
    <t>R02071</t>
  </si>
  <si>
    <t>R0274-62</t>
  </si>
  <si>
    <t>6.4.1</t>
  </si>
  <si>
    <t>Donacije trgovačkih društava</t>
  </si>
  <si>
    <t>R02066</t>
  </si>
  <si>
    <t>R90025</t>
  </si>
  <si>
    <t>A100248</t>
  </si>
  <si>
    <t>R01965</t>
  </si>
  <si>
    <t>A100268</t>
  </si>
  <si>
    <t>R01955</t>
  </si>
  <si>
    <t>5.8.3.</t>
  </si>
  <si>
    <t>Pomoći iz državnog proračuna temeljem prijenosa EU sredstava</t>
  </si>
  <si>
    <t>R01956</t>
  </si>
  <si>
    <t>A100269</t>
  </si>
  <si>
    <t>R01950</t>
  </si>
  <si>
    <t>R01949</t>
  </si>
  <si>
    <t>R02337</t>
  </si>
  <si>
    <t>R01951</t>
  </si>
  <si>
    <t>R01952</t>
  </si>
  <si>
    <t>R01953</t>
  </si>
  <si>
    <t>R01937</t>
  </si>
  <si>
    <t>R01939</t>
  </si>
  <si>
    <t>R02338</t>
  </si>
  <si>
    <t>R01940</t>
  </si>
  <si>
    <t>R01942</t>
  </si>
  <si>
    <t>R01944</t>
  </si>
  <si>
    <t>R01928</t>
  </si>
  <si>
    <t>R01929</t>
  </si>
  <si>
    <t>R02339</t>
  </si>
  <si>
    <t>R01931</t>
  </si>
  <si>
    <t>R01932</t>
  </si>
  <si>
    <t>R01933</t>
  </si>
  <si>
    <t>A100276</t>
  </si>
  <si>
    <t>POMOĆNIK U NASTAVI 2024/2025</t>
  </si>
  <si>
    <t>R02341</t>
  </si>
  <si>
    <t>R02345</t>
  </si>
  <si>
    <t>R02352</t>
  </si>
  <si>
    <t>R02356</t>
  </si>
  <si>
    <t>R02465</t>
  </si>
  <si>
    <t>R02342</t>
  </si>
  <si>
    <t>R02364</t>
  </si>
  <si>
    <t>R02354</t>
  </si>
  <si>
    <t>R02357</t>
  </si>
  <si>
    <t>R02361</t>
  </si>
  <si>
    <t>R02343</t>
  </si>
  <si>
    <t>R02346</t>
  </si>
  <si>
    <t>R02355</t>
  </si>
  <si>
    <t>R02358</t>
  </si>
  <si>
    <t>R02362</t>
  </si>
  <si>
    <t>A100277</t>
  </si>
  <si>
    <t>ŠKOLSKA SHEMA 2024/2025</t>
  </si>
  <si>
    <t>R02389</t>
  </si>
  <si>
    <t>R02390</t>
  </si>
  <si>
    <t>PLAN 2024</t>
  </si>
  <si>
    <t>Ostvareno do ovih zahtjeva</t>
  </si>
  <si>
    <t>Ukupno ostvareno</t>
  </si>
  <si>
    <t>RAZLIKA DO PLANA</t>
  </si>
  <si>
    <t>1.</t>
  </si>
  <si>
    <t>2.</t>
  </si>
  <si>
    <t>3.</t>
  </si>
  <si>
    <t>4.</t>
  </si>
  <si>
    <t>5.</t>
  </si>
  <si>
    <t>6.</t>
  </si>
  <si>
    <t>7.(5+6)</t>
  </si>
  <si>
    <t>8.(4-7)</t>
  </si>
  <si>
    <t>SVEUKUPNO PRIHODI</t>
  </si>
  <si>
    <t>Korisnik 907</t>
  </si>
  <si>
    <t>OŠ JOSIPA KOZARCA</t>
  </si>
  <si>
    <t>652670</t>
  </si>
  <si>
    <t>Prihodi s naslova osiguranja, refundacije štete i totalne štete</t>
  </si>
  <si>
    <t>922110</t>
  </si>
  <si>
    <t>Višak prihoda poslovanja</t>
  </si>
  <si>
    <t>636130</t>
  </si>
  <si>
    <t>Tekuće pomoći proračunskim korisnicima iz proračuna JLP(R)S koji im nije nadležan</t>
  </si>
  <si>
    <t>636220</t>
  </si>
  <si>
    <t>Kapitalne pomoći iz državnog proračuna proračunskim korisnicima proračuna JLP(R)S</t>
  </si>
  <si>
    <t>663120</t>
  </si>
  <si>
    <t>Tekuće donacije od neprofitnih organizacija</t>
  </si>
  <si>
    <t>Glavni program A01</t>
  </si>
  <si>
    <t>Program 1137</t>
  </si>
  <si>
    <t>636120</t>
  </si>
  <si>
    <t>Tekuće pomoći iz državnog proračuna proračunskim korisnicima proračuna JLP(R)S</t>
  </si>
  <si>
    <t>663130</t>
  </si>
  <si>
    <t>Tekuće donacije od trgovačkih društava</t>
  </si>
  <si>
    <t>661510</t>
  </si>
  <si>
    <t>SVEUKUPNO RASHODI</t>
  </si>
  <si>
    <t>Aktivnost K100147</t>
  </si>
  <si>
    <t>422730</t>
  </si>
  <si>
    <t>451110</t>
  </si>
  <si>
    <t>Program 1136</t>
  </si>
  <si>
    <t>Aktivnost K100117</t>
  </si>
  <si>
    <t>422210</t>
  </si>
  <si>
    <t>452110</t>
  </si>
  <si>
    <t>422110</t>
  </si>
  <si>
    <t>422120</t>
  </si>
  <si>
    <t>422310</t>
  </si>
  <si>
    <t>422720</t>
  </si>
  <si>
    <t>424110</t>
  </si>
  <si>
    <t>311110</t>
  </si>
  <si>
    <t>311310</t>
  </si>
  <si>
    <t>311410</t>
  </si>
  <si>
    <t>312120</t>
  </si>
  <si>
    <t>312150</t>
  </si>
  <si>
    <t>312160</t>
  </si>
  <si>
    <t>312190</t>
  </si>
  <si>
    <t>313210</t>
  </si>
  <si>
    <t>321210</t>
  </si>
  <si>
    <t>329550</t>
  </si>
  <si>
    <t>312110</t>
  </si>
  <si>
    <t>312130</t>
  </si>
  <si>
    <t>322410</t>
  </si>
  <si>
    <t>322420</t>
  </si>
  <si>
    <t>323210</t>
  </si>
  <si>
    <t>323220</t>
  </si>
  <si>
    <t>321110</t>
  </si>
  <si>
    <t>321130</t>
  </si>
  <si>
    <t>321150</t>
  </si>
  <si>
    <t>321190</t>
  </si>
  <si>
    <t>321310</t>
  </si>
  <si>
    <t>322110</t>
  </si>
  <si>
    <t>322120</t>
  </si>
  <si>
    <t>322140</t>
  </si>
  <si>
    <t>322160</t>
  </si>
  <si>
    <t>322190</t>
  </si>
  <si>
    <t>322310</t>
  </si>
  <si>
    <t>322330</t>
  </si>
  <si>
    <t>322510</t>
  </si>
  <si>
    <t>322710</t>
  </si>
  <si>
    <t>323110</t>
  </si>
  <si>
    <t>323120</t>
  </si>
  <si>
    <t>323130</t>
  </si>
  <si>
    <t>323190</t>
  </si>
  <si>
    <t>329990</t>
  </si>
  <si>
    <t>323320</t>
  </si>
  <si>
    <t>323410</t>
  </si>
  <si>
    <t>323420</t>
  </si>
  <si>
    <t>323430</t>
  </si>
  <si>
    <t>323440</t>
  </si>
  <si>
    <t>323490</t>
  </si>
  <si>
    <t>323590</t>
  </si>
  <si>
    <t>323610</t>
  </si>
  <si>
    <t>381290</t>
  </si>
  <si>
    <t>323720</t>
  </si>
  <si>
    <t>323790</t>
  </si>
  <si>
    <t>343120</t>
  </si>
  <si>
    <t>323890</t>
  </si>
  <si>
    <t>323910</t>
  </si>
  <si>
    <t>323960</t>
  </si>
  <si>
    <t>323990</t>
  </si>
  <si>
    <t>329310</t>
  </si>
  <si>
    <t>329410</t>
  </si>
  <si>
    <t>372240</t>
  </si>
  <si>
    <t>321120</t>
  </si>
  <si>
    <t>321160</t>
  </si>
  <si>
    <t>321320</t>
  </si>
  <si>
    <t>323630</t>
  </si>
  <si>
    <t>329220</t>
  </si>
  <si>
    <t>329590</t>
  </si>
  <si>
    <t>372290</t>
  </si>
  <si>
    <t>322240</t>
  </si>
  <si>
    <t>Aktivnost A100276</t>
  </si>
  <si>
    <t>Aktivnost A100277</t>
  </si>
  <si>
    <t>Hrvatskih žrtava 13</t>
  </si>
  <si>
    <t>OIB: 53113611942</t>
  </si>
  <si>
    <t>Realizacija proračuna - Zahtjevi i RVI</t>
  </si>
  <si>
    <t>Funkcijska 09</t>
  </si>
  <si>
    <t>Obrazovanje</t>
  </si>
  <si>
    <t>Funkcijska 091</t>
  </si>
  <si>
    <t>Predškolsko i osnovno obrazovanje</t>
  </si>
  <si>
    <t>Funkcijska 0912</t>
  </si>
  <si>
    <t>Osnovno obrazovanje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</si>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</sst>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#,##0.00"/>
    <numFmt numFmtId="165" formatCode="[$-1041A]d\.m\.yyyy\."/>
  </numFmts>
  <fonts count="5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Arial+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C00000"/>
      <name val="Times New Roman"/>
      <family val="1"/>
    </font>
    <font>
      <sz val="14"/>
      <color theme="4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b/>
      <sz val="11.95"/>
      <color rgb="FF000000"/>
      <name val="Arial"/>
      <family val="2"/>
      <charset val="238"/>
    </font>
    <font>
      <sz val="9"/>
      <color rgb="FFFFFFFF"/>
      <name val="Tahoma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A3C9B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CA9FE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5BADFF"/>
        <bgColor rgb="FF000000"/>
      </patternFill>
    </fill>
    <fill>
      <patternFill patternType="solid">
        <fgColor rgb="FF64CDFF"/>
        <bgColor rgb="FF000000"/>
      </patternFill>
    </fill>
    <fill>
      <patternFill patternType="solid">
        <fgColor rgb="FFB9E9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rgb="FF000080"/>
      </right>
      <top style="thin">
        <color rgb="FFC0C0C0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39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3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9" fontId="15" fillId="0" borderId="7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 shrinkToFit="1"/>
    </xf>
    <xf numFmtId="49" fontId="17" fillId="0" borderId="10" xfId="0" applyNumberFormat="1" applyFont="1" applyBorder="1" applyAlignment="1">
      <alignment horizontal="left" vertical="top" wrapText="1"/>
    </xf>
    <xf numFmtId="49" fontId="17" fillId="0" borderId="11" xfId="0" applyNumberFormat="1" applyFont="1" applyBorder="1" applyAlignment="1">
      <alignment horizontal="left" vertical="center" wrapText="1"/>
    </xf>
    <xf numFmtId="49" fontId="17" fillId="0" borderId="9" xfId="0" applyNumberFormat="1" applyFont="1" applyBorder="1" applyAlignment="1">
      <alignment horizontal="left" vertical="top" wrapText="1"/>
    </xf>
    <xf numFmtId="49" fontId="17" fillId="0" borderId="12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20" fillId="0" borderId="3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 shrinkToFit="1"/>
    </xf>
    <xf numFmtId="49" fontId="20" fillId="0" borderId="3" xfId="0" applyNumberFormat="1" applyFont="1" applyBorder="1" applyAlignment="1">
      <alignment horizontal="left" wrapText="1"/>
    </xf>
    <xf numFmtId="4" fontId="19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left" vertical="center" wrapText="1"/>
    </xf>
    <xf numFmtId="4" fontId="23" fillId="0" borderId="3" xfId="0" applyNumberFormat="1" applyFont="1" applyBorder="1"/>
    <xf numFmtId="0" fontId="5" fillId="0" borderId="3" xfId="0" quotePrefix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4" fontId="26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0" borderId="0" xfId="0" applyFont="1"/>
    <xf numFmtId="0" fontId="29" fillId="0" borderId="0" xfId="0" applyFont="1" applyAlignment="1">
      <alignment vertical="center" wrapText="1"/>
    </xf>
    <xf numFmtId="0" fontId="32" fillId="0" borderId="0" xfId="0" applyFont="1"/>
    <xf numFmtId="0" fontId="8" fillId="2" borderId="3" xfId="0" applyFont="1" applyFill="1" applyBorder="1" applyAlignment="1">
      <alignment horizontal="left" vertical="center" wrapText="1" indent="1"/>
    </xf>
    <xf numFmtId="0" fontId="33" fillId="0" borderId="0" xfId="0" applyFont="1"/>
    <xf numFmtId="4" fontId="26" fillId="2" borderId="3" xfId="0" applyNumberFormat="1" applyFont="1" applyFill="1" applyBorder="1" applyAlignment="1">
      <alignment horizontal="right" wrapText="1"/>
    </xf>
    <xf numFmtId="0" fontId="19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  <xf numFmtId="4" fontId="20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4" fontId="0" fillId="0" borderId="3" xfId="0" applyNumberFormat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 wrapText="1" shrinkToFit="1"/>
    </xf>
    <xf numFmtId="0" fontId="26" fillId="2" borderId="3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center" vertical="center" wrapText="1"/>
    </xf>
    <xf numFmtId="4" fontId="19" fillId="3" borderId="3" xfId="0" quotePrefix="1" applyNumberFormat="1" applyFont="1" applyFill="1" applyBorder="1" applyAlignment="1">
      <alignment horizontal="right" wrapText="1"/>
    </xf>
    <xf numFmtId="0" fontId="40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top" wrapText="1"/>
    </xf>
    <xf numFmtId="0" fontId="41" fillId="0" borderId="0" xfId="0" applyFont="1"/>
    <xf numFmtId="3" fontId="19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4" fontId="42" fillId="2" borderId="3" xfId="0" applyNumberFormat="1" applyFont="1" applyFill="1" applyBorder="1" applyAlignment="1">
      <alignment vertical="center" wrapText="1"/>
    </xf>
    <xf numFmtId="0" fontId="6" fillId="0" borderId="0" xfId="1"/>
    <xf numFmtId="0" fontId="8" fillId="0" borderId="0" xfId="1" applyFont="1"/>
    <xf numFmtId="4" fontId="43" fillId="4" borderId="0" xfId="1" applyNumberFormat="1" applyFont="1" applyFill="1"/>
    <xf numFmtId="4" fontId="5" fillId="5" borderId="0" xfId="1" applyNumberFormat="1" applyFont="1" applyFill="1"/>
    <xf numFmtId="4" fontId="43" fillId="6" borderId="0" xfId="1" applyNumberFormat="1" applyFont="1" applyFill="1"/>
    <xf numFmtId="4" fontId="43" fillId="7" borderId="0" xfId="1" applyNumberFormat="1" applyFont="1" applyFill="1"/>
    <xf numFmtId="4" fontId="5" fillId="8" borderId="0" xfId="1" applyNumberFormat="1" applyFont="1" applyFill="1"/>
    <xf numFmtId="4" fontId="5" fillId="9" borderId="0" xfId="1" applyNumberFormat="1" applyFont="1" applyFill="1"/>
    <xf numFmtId="4" fontId="5" fillId="10" borderId="0" xfId="1" applyNumberFormat="1" applyFont="1" applyFill="1"/>
    <xf numFmtId="4" fontId="5" fillId="11" borderId="0" xfId="1" applyNumberFormat="1" applyFont="1" applyFill="1"/>
    <xf numFmtId="4" fontId="6" fillId="0" borderId="0" xfId="1" applyNumberFormat="1"/>
    <xf numFmtId="0" fontId="6" fillId="0" borderId="0" xfId="0" applyFont="1"/>
    <xf numFmtId="0" fontId="46" fillId="12" borderId="13" xfId="0" applyFont="1" applyFill="1" applyBorder="1" applyAlignment="1" applyProtection="1">
      <alignment horizontal="center" vertical="center" wrapText="1" readingOrder="1"/>
      <protection locked="0"/>
    </xf>
    <xf numFmtId="0" fontId="45" fillId="12" borderId="13" xfId="0" applyFont="1" applyFill="1" applyBorder="1" applyAlignment="1" applyProtection="1">
      <alignment horizontal="center" vertical="center" wrapText="1" readingOrder="1"/>
      <protection locked="0"/>
    </xf>
    <xf numFmtId="0" fontId="46" fillId="13" borderId="0" xfId="0" applyFont="1" applyFill="1" applyAlignment="1" applyProtection="1">
      <alignment vertical="center" wrapText="1" readingOrder="1"/>
      <protection locked="0"/>
    </xf>
    <xf numFmtId="164" fontId="46" fillId="13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4" borderId="0" xfId="0" applyFont="1" applyFill="1" applyAlignment="1" applyProtection="1">
      <alignment vertical="center" wrapText="1" readingOrder="1"/>
      <protection locked="0"/>
    </xf>
    <xf numFmtId="164" fontId="47" fillId="14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5" borderId="0" xfId="0" applyFont="1" applyFill="1" applyAlignment="1" applyProtection="1">
      <alignment vertical="center" wrapText="1" readingOrder="1"/>
      <protection locked="0"/>
    </xf>
    <xf numFmtId="164" fontId="47" fillId="15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6" borderId="0" xfId="0" applyFont="1" applyFill="1" applyAlignment="1" applyProtection="1">
      <alignment vertical="center" wrapText="1" readingOrder="1"/>
      <protection locked="0"/>
    </xf>
    <xf numFmtId="164" fontId="47" fillId="16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7" borderId="0" xfId="0" applyFont="1" applyFill="1" applyAlignment="1" applyProtection="1">
      <alignment vertical="center" wrapText="1" readingOrder="1"/>
      <protection locked="0"/>
    </xf>
    <xf numFmtId="164" fontId="47" fillId="17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8" borderId="0" xfId="0" applyFont="1" applyFill="1" applyAlignment="1" applyProtection="1">
      <alignment vertical="center" wrapText="1" readingOrder="1"/>
      <protection locked="0"/>
    </xf>
    <xf numFmtId="164" fontId="47" fillId="18" borderId="0" xfId="0" applyNumberFormat="1" applyFont="1" applyFill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165" fontId="14" fillId="0" borderId="0" xfId="0" applyNumberFormat="1" applyFont="1" applyAlignment="1" applyProtection="1">
      <alignment horizontal="left" vertical="top" wrapText="1" readingOrder="1"/>
      <protection locked="0"/>
    </xf>
    <xf numFmtId="164" fontId="46" fillId="13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47" fillId="19" borderId="0" xfId="0" applyFont="1" applyFill="1" applyAlignment="1" applyProtection="1">
      <alignment vertical="center" wrapText="1" readingOrder="1"/>
      <protection locked="0"/>
    </xf>
    <xf numFmtId="164" fontId="47" fillId="19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20" borderId="0" xfId="0" applyFont="1" applyFill="1" applyAlignment="1" applyProtection="1">
      <alignment vertical="center" wrapText="1" readingOrder="1"/>
      <protection locked="0"/>
    </xf>
    <xf numFmtId="164" fontId="47" fillId="20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21" borderId="0" xfId="0" applyFont="1" applyFill="1" applyAlignment="1" applyProtection="1">
      <alignment vertical="center" wrapText="1" readingOrder="1"/>
      <protection locked="0"/>
    </xf>
    <xf numFmtId="164" fontId="47" fillId="21" borderId="0" xfId="0" applyNumberFormat="1" applyFont="1" applyFill="1" applyAlignment="1" applyProtection="1">
      <alignment horizontal="right" vertical="center" wrapText="1" readingOrder="1"/>
      <protection locked="0"/>
    </xf>
    <xf numFmtId="1" fontId="22" fillId="0" borderId="3" xfId="0" applyNumberFormat="1" applyFont="1" applyBorder="1"/>
    <xf numFmtId="0" fontId="6" fillId="0" borderId="0" xfId="0" applyFont="1" applyAlignment="1">
      <alignment readingOrder="1"/>
    </xf>
    <xf numFmtId="4" fontId="27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/>
    <xf numFmtId="4" fontId="48" fillId="0" borderId="3" xfId="0" applyNumberFormat="1" applyFont="1" applyBorder="1" applyAlignment="1" applyProtection="1">
      <alignment horizontal="right" vertical="top" shrinkToFit="1"/>
      <protection locked="0"/>
    </xf>
    <xf numFmtId="4" fontId="49" fillId="0" borderId="3" xfId="0" applyNumberFormat="1" applyFont="1" applyBorder="1" applyAlignment="1" applyProtection="1">
      <alignment horizontal="right" vertical="top" shrinkToFit="1"/>
      <protection locked="0"/>
    </xf>
    <xf numFmtId="4" fontId="49" fillId="0" borderId="7" xfId="0" applyNumberFormat="1" applyFont="1" applyBorder="1" applyAlignment="1" applyProtection="1">
      <alignment horizontal="right" vertical="top" shrinkToFit="1"/>
      <protection locked="0"/>
    </xf>
    <xf numFmtId="4" fontId="49" fillId="0" borderId="6" xfId="0" applyNumberFormat="1" applyFont="1" applyBorder="1" applyAlignment="1" applyProtection="1">
      <alignment horizontal="right" vertical="top" shrinkToFit="1"/>
      <protection locked="0"/>
    </xf>
    <xf numFmtId="4" fontId="26" fillId="0" borderId="3" xfId="0" applyNumberFormat="1" applyFont="1" applyBorder="1"/>
    <xf numFmtId="4" fontId="50" fillId="0" borderId="3" xfId="0" applyNumberFormat="1" applyFont="1" applyBorder="1"/>
    <xf numFmtId="4" fontId="21" fillId="2" borderId="3" xfId="0" applyNumberFormat="1" applyFont="1" applyFill="1" applyBorder="1" applyAlignment="1">
      <alignment horizontal="right"/>
    </xf>
    <xf numFmtId="4" fontId="51" fillId="0" borderId="6" xfId="0" applyNumberFormat="1" applyFont="1" applyBorder="1" applyAlignment="1" applyProtection="1">
      <alignment horizontal="right" shrinkToFit="1"/>
      <protection locked="0"/>
    </xf>
    <xf numFmtId="4" fontId="51" fillId="0" borderId="0" xfId="0" applyNumberFormat="1" applyFont="1" applyAlignment="1" applyProtection="1">
      <alignment horizontal="right" shrinkToFit="1"/>
      <protection locked="0"/>
    </xf>
    <xf numFmtId="4" fontId="19" fillId="2" borderId="3" xfId="0" applyNumberFormat="1" applyFont="1" applyFill="1" applyBorder="1" applyAlignment="1">
      <alignment vertical="center" wrapText="1"/>
    </xf>
    <xf numFmtId="0" fontId="19" fillId="0" borderId="3" xfId="0" quotePrefix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vertical="center"/>
    </xf>
    <xf numFmtId="4" fontId="26" fillId="0" borderId="3" xfId="0" applyNumberFormat="1" applyFont="1" applyBorder="1" applyAlignment="1">
      <alignment horizontal="right"/>
    </xf>
    <xf numFmtId="4" fontId="19" fillId="3" borderId="3" xfId="0" applyNumberFormat="1" applyFont="1" applyFill="1" applyBorder="1" applyAlignment="1">
      <alignment vertical="center"/>
    </xf>
    <xf numFmtId="4" fontId="26" fillId="0" borderId="3" xfId="0" applyNumberFormat="1" applyFont="1" applyBorder="1" applyAlignment="1">
      <alignment vertical="center" wrapText="1"/>
    </xf>
    <xf numFmtId="4" fontId="19" fillId="3" borderId="3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9" fillId="0" borderId="3" xfId="0" quotePrefix="1" applyFont="1" applyBorder="1" applyAlignment="1">
      <alignment horizontal="center" vertical="center"/>
    </xf>
    <xf numFmtId="4" fontId="26" fillId="0" borderId="3" xfId="0" applyNumberFormat="1" applyFont="1" applyBorder="1" applyAlignment="1">
      <alignment horizontal="right" vertical="center" wrapText="1"/>
    </xf>
    <xf numFmtId="4" fontId="19" fillId="3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6" fillId="0" borderId="0" xfId="1"/>
    <xf numFmtId="0" fontId="45" fillId="12" borderId="13" xfId="0" applyFont="1" applyFill="1" applyBorder="1" applyAlignment="1" applyProtection="1">
      <alignment horizontal="center" vertical="center" wrapText="1" readingOrder="1"/>
      <protection locked="0"/>
    </xf>
    <xf numFmtId="0" fontId="46" fillId="13" borderId="14" xfId="0" applyFont="1" applyFill="1" applyBorder="1" applyAlignment="1" applyProtection="1">
      <alignment vertical="center" wrapText="1" readingOrder="1"/>
      <protection locked="0"/>
    </xf>
    <xf numFmtId="164" fontId="46" fillId="13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47" fillId="14" borderId="0" xfId="0" applyFont="1" applyFill="1" applyAlignment="1" applyProtection="1">
      <alignment vertical="center" wrapText="1" readingOrder="1"/>
      <protection locked="0"/>
    </xf>
    <xf numFmtId="164" fontId="47" fillId="14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5" borderId="0" xfId="0" applyFont="1" applyFill="1" applyAlignment="1" applyProtection="1">
      <alignment vertical="center" wrapText="1" readingOrder="1"/>
      <protection locked="0"/>
    </xf>
    <xf numFmtId="164" fontId="47" fillId="15" borderId="0" xfId="0" applyNumberFormat="1" applyFont="1" applyFill="1" applyAlignment="1" applyProtection="1">
      <alignment horizontal="right" vertical="center" wrapText="1" readingOrder="1"/>
      <protection locked="0"/>
    </xf>
    <xf numFmtId="0" fontId="46" fillId="13" borderId="0" xfId="0" applyFont="1" applyFill="1" applyAlignment="1" applyProtection="1">
      <alignment vertical="center" wrapText="1" readingOrder="1"/>
      <protection locked="0"/>
    </xf>
    <xf numFmtId="164" fontId="46" fillId="13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6" borderId="0" xfId="0" applyFont="1" applyFill="1" applyAlignment="1" applyProtection="1">
      <alignment vertical="center" wrapText="1" readingOrder="1"/>
      <protection locked="0"/>
    </xf>
    <xf numFmtId="164" fontId="47" fillId="16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7" borderId="0" xfId="0" applyFont="1" applyFill="1" applyAlignment="1" applyProtection="1">
      <alignment vertical="center" wrapText="1" readingOrder="1"/>
      <protection locked="0"/>
    </xf>
    <xf numFmtId="164" fontId="47" fillId="17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18" borderId="0" xfId="0" applyFont="1" applyFill="1" applyAlignment="1" applyProtection="1">
      <alignment vertical="center" wrapText="1" readingOrder="1"/>
      <protection locked="0"/>
    </xf>
    <xf numFmtId="164" fontId="47" fillId="18" borderId="0" xfId="0" applyNumberFormat="1" applyFont="1" applyFill="1" applyAlignment="1" applyProtection="1">
      <alignment horizontal="right" vertical="center" wrapText="1" readingOrder="1"/>
      <protection locked="0"/>
    </xf>
    <xf numFmtId="0" fontId="44" fillId="0" borderId="0" xfId="0" applyFont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0" xfId="0" applyFont="1"/>
    <xf numFmtId="0" fontId="47" fillId="19" borderId="0" xfId="0" applyFont="1" applyFill="1" applyAlignment="1" applyProtection="1">
      <alignment vertical="center" wrapText="1" readingOrder="1"/>
      <protection locked="0"/>
    </xf>
    <xf numFmtId="164" fontId="47" fillId="19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21" borderId="0" xfId="0" applyFont="1" applyFill="1" applyAlignment="1" applyProtection="1">
      <alignment vertical="center" wrapText="1" readingOrder="1"/>
      <protection locked="0"/>
    </xf>
    <xf numFmtId="164" fontId="47" fillId="21" borderId="0" xfId="0" applyNumberFormat="1" applyFont="1" applyFill="1" applyAlignment="1" applyProtection="1">
      <alignment horizontal="right" vertical="center" wrapText="1" readingOrder="1"/>
      <protection locked="0"/>
    </xf>
    <xf numFmtId="0" fontId="47" fillId="20" borderId="0" xfId="0" applyFont="1" applyFill="1" applyAlignment="1" applyProtection="1">
      <alignment vertical="center" wrapText="1" readingOrder="1"/>
      <protection locked="0"/>
    </xf>
    <xf numFmtId="164" fontId="47" fillId="20" borderId="0" xfId="0" applyNumberFormat="1" applyFont="1" applyFill="1" applyAlignment="1" applyProtection="1">
      <alignment horizontal="right" vertical="center" wrapText="1" readingOrder="1"/>
      <protection locked="0"/>
    </xf>
  </cellXfs>
  <cellStyles count="2">
    <cellStyle name="Normalno" xfId="0" builtinId="0"/>
    <cellStyle name="Normalno 2" xfId="1" xr:uid="{00000000-0005-0000-0000-000001000000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"/>
  <sheetViews>
    <sheetView topLeftCell="B2" workbookViewId="0">
      <selection activeCell="H26" sqref="H26"/>
    </sheetView>
  </sheetViews>
  <sheetFormatPr defaultRowHeight="14.4"/>
  <cols>
    <col min="2" max="2" width="9.109375"/>
    <col min="7" max="7" width="17.88671875" customWidth="1"/>
    <col min="8" max="8" width="25.33203125" customWidth="1"/>
    <col min="9" max="9" width="25.33203125" style="75" customWidth="1"/>
    <col min="10" max="11" width="25.33203125" customWidth="1"/>
    <col min="12" max="13" width="15.6640625" customWidth="1"/>
    <col min="14" max="14" width="25.33203125" customWidth="1"/>
  </cols>
  <sheetData>
    <row r="1" spans="3:14" ht="42" customHeight="1">
      <c r="C1" s="186" t="s">
        <v>310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20"/>
    </row>
    <row r="2" spans="3:14" ht="18" customHeight="1">
      <c r="C2" s="61"/>
      <c r="D2" s="61"/>
      <c r="E2" s="61"/>
      <c r="F2" s="61"/>
      <c r="G2" s="61"/>
      <c r="H2" s="61"/>
      <c r="I2" s="101"/>
      <c r="J2" s="61"/>
      <c r="K2" s="61"/>
      <c r="L2" s="61"/>
      <c r="M2" s="61"/>
      <c r="N2" s="3"/>
    </row>
    <row r="3" spans="3:14" ht="15.75" customHeight="1">
      <c r="C3" s="186" t="s">
        <v>10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9"/>
    </row>
    <row r="4" spans="3:14">
      <c r="C4" s="61"/>
      <c r="D4" s="61"/>
      <c r="E4" s="61"/>
      <c r="F4" s="61"/>
      <c r="G4" s="61"/>
      <c r="H4" s="61"/>
      <c r="I4" s="101"/>
      <c r="J4" s="61"/>
      <c r="K4" s="61"/>
      <c r="L4" s="61"/>
      <c r="M4" s="61"/>
      <c r="N4" s="4"/>
    </row>
    <row r="5" spans="3:14" ht="18" customHeight="1">
      <c r="C5" s="186" t="s">
        <v>46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"/>
    </row>
    <row r="6" spans="3:14" ht="18" customHeight="1">
      <c r="C6" s="61"/>
      <c r="D6" s="61"/>
      <c r="E6" s="61"/>
      <c r="F6" s="61"/>
      <c r="G6" s="61"/>
      <c r="H6" s="61"/>
      <c r="I6" s="101"/>
      <c r="J6" s="61"/>
      <c r="K6" s="61"/>
      <c r="L6" s="61"/>
      <c r="M6" s="61"/>
      <c r="N6" s="18"/>
    </row>
    <row r="7" spans="3:14" ht="18" customHeight="1">
      <c r="C7" s="176" t="s">
        <v>55</v>
      </c>
      <c r="D7" s="176"/>
      <c r="E7" s="176"/>
      <c r="F7" s="176"/>
      <c r="G7" s="176"/>
      <c r="H7" s="62"/>
      <c r="I7" s="102"/>
      <c r="J7" s="63"/>
      <c r="K7" s="63"/>
      <c r="L7" s="21"/>
      <c r="M7" s="21"/>
    </row>
    <row r="8" spans="3:14" ht="26.4">
      <c r="C8" s="179" t="s">
        <v>7</v>
      </c>
      <c r="D8" s="179"/>
      <c r="E8" s="179"/>
      <c r="F8" s="179"/>
      <c r="G8" s="179"/>
      <c r="H8" s="164" t="s">
        <v>313</v>
      </c>
      <c r="I8" s="164" t="s">
        <v>311</v>
      </c>
      <c r="J8" s="164" t="s">
        <v>312</v>
      </c>
      <c r="K8" s="164" t="s">
        <v>314</v>
      </c>
      <c r="L8" s="59" t="s">
        <v>20</v>
      </c>
      <c r="M8" s="59" t="s">
        <v>43</v>
      </c>
    </row>
    <row r="9" spans="3:14">
      <c r="C9" s="193">
        <v>1</v>
      </c>
      <c r="D9" s="193"/>
      <c r="E9" s="193"/>
      <c r="F9" s="193"/>
      <c r="G9" s="194"/>
      <c r="H9" s="164">
        <v>2</v>
      </c>
      <c r="I9" s="165">
        <v>3</v>
      </c>
      <c r="J9" s="165">
        <v>4</v>
      </c>
      <c r="K9" s="165">
        <v>5</v>
      </c>
      <c r="L9" s="2" t="s">
        <v>32</v>
      </c>
      <c r="M9" s="2" t="s">
        <v>33</v>
      </c>
    </row>
    <row r="10" spans="3:14">
      <c r="C10" s="177" t="s">
        <v>22</v>
      </c>
      <c r="D10" s="178"/>
      <c r="E10" s="178"/>
      <c r="F10" s="178"/>
      <c r="G10" s="191"/>
      <c r="H10" s="166">
        <v>694247.19</v>
      </c>
      <c r="I10" s="167">
        <v>1454413.22</v>
      </c>
      <c r="J10" s="167">
        <v>1505831.32</v>
      </c>
      <c r="K10" s="167">
        <v>819086.91</v>
      </c>
      <c r="L10" s="52">
        <f t="shared" ref="L10:L11" si="0">SUM(K10/H10*100)</f>
        <v>117.98202741015056</v>
      </c>
      <c r="M10" s="52">
        <f t="shared" ref="M10" si="1">SUM(K10/J10*100)</f>
        <v>54.394333490154793</v>
      </c>
    </row>
    <row r="11" spans="3:14">
      <c r="C11" s="192" t="s">
        <v>21</v>
      </c>
      <c r="D11" s="191"/>
      <c r="E11" s="191"/>
      <c r="F11" s="191"/>
      <c r="G11" s="191"/>
      <c r="H11" s="166">
        <v>250</v>
      </c>
      <c r="I11" s="167">
        <v>0</v>
      </c>
      <c r="J11" s="167">
        <v>0</v>
      </c>
      <c r="K11" s="167">
        <v>0</v>
      </c>
      <c r="L11" s="52">
        <f t="shared" si="0"/>
        <v>0</v>
      </c>
      <c r="M11" s="52">
        <v>0</v>
      </c>
    </row>
    <row r="12" spans="3:14">
      <c r="C12" s="188" t="s">
        <v>0</v>
      </c>
      <c r="D12" s="189"/>
      <c r="E12" s="189"/>
      <c r="F12" s="189"/>
      <c r="G12" s="190"/>
      <c r="H12" s="168">
        <f>SUM(H10+H11)</f>
        <v>694497.19</v>
      </c>
      <c r="I12" s="168">
        <f t="shared" ref="I12:K12" si="2">SUM(I10+I11)</f>
        <v>1454413.22</v>
      </c>
      <c r="J12" s="168">
        <f t="shared" si="2"/>
        <v>1505831.32</v>
      </c>
      <c r="K12" s="168">
        <f t="shared" si="2"/>
        <v>819086.91</v>
      </c>
      <c r="L12" s="52">
        <f>SUM(K12/H12*100)</f>
        <v>117.93955710605539</v>
      </c>
      <c r="M12" s="52">
        <f>SUM(K12/J12*100)</f>
        <v>54.394333490154793</v>
      </c>
    </row>
    <row r="13" spans="3:14">
      <c r="C13" s="198" t="s">
        <v>23</v>
      </c>
      <c r="D13" s="178"/>
      <c r="E13" s="178"/>
      <c r="F13" s="178"/>
      <c r="G13" s="178"/>
      <c r="H13" s="169">
        <v>693387.31</v>
      </c>
      <c r="I13" s="167">
        <v>1442396.37</v>
      </c>
      <c r="J13" s="167">
        <v>1442814.47</v>
      </c>
      <c r="K13" s="167">
        <v>825640.02</v>
      </c>
      <c r="L13" s="52">
        <f t="shared" ref="L13:L14" si="3">SUM(K13/H13*100)</f>
        <v>119.07342521166129</v>
      </c>
      <c r="M13" s="52">
        <f t="shared" ref="M13:M14" si="4">SUM(K13/J13*100)</f>
        <v>57.224268065456819</v>
      </c>
    </row>
    <row r="14" spans="3:14">
      <c r="C14" s="192" t="s">
        <v>24</v>
      </c>
      <c r="D14" s="191"/>
      <c r="E14" s="191"/>
      <c r="F14" s="191"/>
      <c r="G14" s="191"/>
      <c r="H14" s="166">
        <v>0</v>
      </c>
      <c r="I14" s="167">
        <v>19016.849999999999</v>
      </c>
      <c r="J14" s="167">
        <v>80896.52</v>
      </c>
      <c r="K14" s="167">
        <v>5024.3599999999997</v>
      </c>
      <c r="L14" s="52" t="e">
        <f t="shared" si="3"/>
        <v>#DIV/0!</v>
      </c>
      <c r="M14" s="52">
        <f t="shared" si="4"/>
        <v>6.2108481304263758</v>
      </c>
    </row>
    <row r="15" spans="3:14">
      <c r="C15" s="12" t="s">
        <v>1</v>
      </c>
      <c r="D15" s="60"/>
      <c r="E15" s="60"/>
      <c r="F15" s="60"/>
      <c r="G15" s="60"/>
      <c r="H15" s="168">
        <f>SUM(H13+H14)</f>
        <v>693387.31</v>
      </c>
      <c r="I15" s="168">
        <f t="shared" ref="I15:K15" si="5">SUM(I13+I14)</f>
        <v>1461413.2200000002</v>
      </c>
      <c r="J15" s="168">
        <f t="shared" si="5"/>
        <v>1523710.99</v>
      </c>
      <c r="K15" s="168">
        <f t="shared" si="5"/>
        <v>830664.38</v>
      </c>
      <c r="L15" s="52">
        <f>SUM(K15/H15*100)</f>
        <v>119.79803610769859</v>
      </c>
      <c r="M15" s="52">
        <f>SUM(K15/J15*100)</f>
        <v>54.515875087309041</v>
      </c>
    </row>
    <row r="16" spans="3:14">
      <c r="C16" s="196" t="s">
        <v>2</v>
      </c>
      <c r="D16" s="197"/>
      <c r="E16" s="197"/>
      <c r="F16" s="197"/>
      <c r="G16" s="197"/>
      <c r="H16" s="170">
        <v>1109.8800000000001</v>
      </c>
      <c r="I16" s="170">
        <f>SUM(I12-I15)</f>
        <v>-7000.0000000002328</v>
      </c>
      <c r="J16" s="170">
        <f>SUM(J12-J15)</f>
        <v>-17879.669999999925</v>
      </c>
      <c r="K16" s="170">
        <f t="shared" ref="K16" si="6">SUM(K12-K15)</f>
        <v>-11577.469999999972</v>
      </c>
      <c r="L16" s="52">
        <f>SUM(K16/H16*100)</f>
        <v>-1043.1280859191957</v>
      </c>
      <c r="M16" s="52">
        <f>SUM(K16/J16*100)</f>
        <v>64.752145872938485</v>
      </c>
    </row>
    <row r="17" spans="1:50">
      <c r="C17" s="61"/>
      <c r="D17" s="64"/>
      <c r="E17" s="64"/>
      <c r="F17" s="64"/>
      <c r="G17" s="64"/>
      <c r="H17" s="171"/>
      <c r="I17" s="171"/>
      <c r="J17" s="171"/>
      <c r="K17" s="171"/>
      <c r="L17" s="1"/>
      <c r="M17" s="1"/>
      <c r="N17" s="1"/>
    </row>
    <row r="18" spans="1:50" ht="18" customHeight="1">
      <c r="C18" s="176" t="s">
        <v>52</v>
      </c>
      <c r="D18" s="176"/>
      <c r="E18" s="176"/>
      <c r="F18" s="176"/>
      <c r="G18" s="176"/>
      <c r="H18" s="171"/>
      <c r="I18" s="171"/>
      <c r="J18" s="171"/>
      <c r="K18" s="171"/>
      <c r="L18" s="1"/>
      <c r="M18" s="1"/>
      <c r="N18" s="1"/>
    </row>
    <row r="19" spans="1:50" ht="26.4">
      <c r="C19" s="179" t="s">
        <v>7</v>
      </c>
      <c r="D19" s="179"/>
      <c r="E19" s="179"/>
      <c r="F19" s="179"/>
      <c r="G19" s="179"/>
      <c r="H19" s="164" t="s">
        <v>315</v>
      </c>
      <c r="I19" s="165" t="s">
        <v>311</v>
      </c>
      <c r="J19" s="165" t="s">
        <v>312</v>
      </c>
      <c r="K19" s="165" t="s">
        <v>316</v>
      </c>
      <c r="L19" s="2" t="s">
        <v>20</v>
      </c>
      <c r="M19" s="2" t="s">
        <v>43</v>
      </c>
    </row>
    <row r="20" spans="1:50">
      <c r="C20" s="180">
        <v>1</v>
      </c>
      <c r="D20" s="181"/>
      <c r="E20" s="181"/>
      <c r="F20" s="181"/>
      <c r="G20" s="181"/>
      <c r="H20" s="172">
        <v>2</v>
      </c>
      <c r="I20" s="165">
        <v>3</v>
      </c>
      <c r="J20" s="165">
        <v>4</v>
      </c>
      <c r="K20" s="165">
        <v>5</v>
      </c>
      <c r="L20" s="2" t="s">
        <v>32</v>
      </c>
      <c r="M20" s="2" t="s">
        <v>33</v>
      </c>
    </row>
    <row r="21" spans="1:50" ht="15.75" customHeight="1">
      <c r="C21" s="177" t="s">
        <v>25</v>
      </c>
      <c r="D21" s="182"/>
      <c r="E21" s="182"/>
      <c r="F21" s="182"/>
      <c r="G21" s="182"/>
      <c r="H21" s="173">
        <f>'Račun financiranja'!G9</f>
        <v>0</v>
      </c>
      <c r="I21" s="167">
        <f>'Račun financiranja'!H9</f>
        <v>0</v>
      </c>
      <c r="J21" s="167">
        <f>'Račun financiranja'!I9</f>
        <v>0</v>
      </c>
      <c r="K21" s="167">
        <f>'Račun financiranja'!J9</f>
        <v>0</v>
      </c>
      <c r="L21" s="51"/>
      <c r="M21" s="51"/>
    </row>
    <row r="22" spans="1:50">
      <c r="C22" s="177" t="s">
        <v>26</v>
      </c>
      <c r="D22" s="178"/>
      <c r="E22" s="178"/>
      <c r="F22" s="178"/>
      <c r="G22" s="178"/>
      <c r="H22" s="169">
        <f>'Račun financiranja'!G13</f>
        <v>0</v>
      </c>
      <c r="I22" s="167">
        <f>'Račun financiranja'!H13</f>
        <v>0</v>
      </c>
      <c r="J22" s="167">
        <f>'Račun financiranja'!I13</f>
        <v>0</v>
      </c>
      <c r="K22" s="167">
        <f>'Račun financiranja'!J13</f>
        <v>0</v>
      </c>
      <c r="L22" s="51"/>
      <c r="M22" s="51"/>
    </row>
    <row r="23" spans="1:50" ht="15" customHeight="1">
      <c r="C23" s="183" t="s">
        <v>44</v>
      </c>
      <c r="D23" s="184"/>
      <c r="E23" s="184"/>
      <c r="F23" s="184"/>
      <c r="G23" s="185"/>
      <c r="H23" s="105">
        <f>SUM(H21-H22)</f>
        <v>0</v>
      </c>
      <c r="I23" s="105">
        <f t="shared" ref="I23:K23" si="7">SUM(I21-I22)</f>
        <v>0</v>
      </c>
      <c r="J23" s="105">
        <f t="shared" si="7"/>
        <v>0</v>
      </c>
      <c r="K23" s="105">
        <f t="shared" si="7"/>
        <v>0</v>
      </c>
      <c r="L23" s="53">
        <v>0</v>
      </c>
      <c r="M23" s="53">
        <v>0</v>
      </c>
    </row>
    <row r="24" spans="1:50" s="24" customFormat="1" ht="15" customHeight="1">
      <c r="A24"/>
      <c r="B24"/>
      <c r="C24" s="177" t="s">
        <v>308</v>
      </c>
      <c r="D24" s="178"/>
      <c r="E24" s="178"/>
      <c r="F24" s="178"/>
      <c r="G24" s="178"/>
      <c r="H24" s="169">
        <v>7807.6</v>
      </c>
      <c r="I24" s="167">
        <v>7000</v>
      </c>
      <c r="J24" s="167">
        <v>17879.669999999998</v>
      </c>
      <c r="K24" s="167">
        <v>-11577.47</v>
      </c>
      <c r="L24" s="53">
        <f t="shared" ref="L24" si="8">SUM(K24/H24*100)</f>
        <v>-148.28462011373531</v>
      </c>
      <c r="M24" s="53">
        <f>SUM(K24/J24*100)</f>
        <v>-64.752145872938371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4" customFormat="1" ht="15" customHeight="1">
      <c r="A25"/>
      <c r="B25"/>
      <c r="C25" s="177" t="s">
        <v>309</v>
      </c>
      <c r="D25" s="178"/>
      <c r="E25" s="178"/>
      <c r="F25" s="178"/>
      <c r="G25" s="178"/>
      <c r="H25" s="169">
        <v>17879.669999999998</v>
      </c>
      <c r="I25" s="167"/>
      <c r="J25" s="167"/>
      <c r="K25" s="167"/>
      <c r="L25" s="53">
        <f>SUM(K25/H25*100)</f>
        <v>0</v>
      </c>
      <c r="M25" s="53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9" customFormat="1">
      <c r="A26" s="28"/>
      <c r="B26" s="28"/>
      <c r="C26" s="183" t="s">
        <v>53</v>
      </c>
      <c r="D26" s="184"/>
      <c r="E26" s="184"/>
      <c r="F26" s="184"/>
      <c r="G26" s="185"/>
      <c r="H26" s="105"/>
      <c r="I26" s="105"/>
      <c r="J26" s="105"/>
      <c r="K26" s="105"/>
      <c r="L26" s="53"/>
      <c r="M26" s="53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</row>
    <row r="27" spans="1:50">
      <c r="C27" s="195" t="s">
        <v>54</v>
      </c>
      <c r="D27" s="195"/>
      <c r="E27" s="195"/>
      <c r="F27" s="195"/>
      <c r="G27" s="195"/>
      <c r="H27" s="174"/>
      <c r="I27" s="174"/>
      <c r="J27" s="174"/>
      <c r="K27" s="174"/>
      <c r="L27" s="53"/>
      <c r="M27" s="53"/>
    </row>
    <row r="28" spans="1:50">
      <c r="C28" s="65"/>
      <c r="D28" s="65"/>
      <c r="E28" s="65"/>
      <c r="F28" s="65"/>
      <c r="G28" s="65"/>
      <c r="H28" s="65"/>
      <c r="I28" s="103"/>
      <c r="J28" s="65"/>
      <c r="K28" s="65"/>
      <c r="L28" s="65"/>
      <c r="M28" s="65"/>
    </row>
    <row r="29" spans="1:50">
      <c r="C29" s="66"/>
      <c r="D29" s="66"/>
      <c r="E29" s="66"/>
      <c r="F29" s="66"/>
      <c r="G29" s="66"/>
      <c r="H29" s="66"/>
      <c r="I29" s="104"/>
      <c r="J29" s="66"/>
      <c r="K29" s="66"/>
      <c r="L29" s="66"/>
      <c r="M29" s="66"/>
    </row>
    <row r="30" spans="1:50">
      <c r="C30" s="175" t="s">
        <v>322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50" ht="15" customHeight="1">
      <c r="C31" s="175" t="s">
        <v>323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50" ht="15" customHeight="1">
      <c r="C32" s="175" t="s">
        <v>49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3:13" ht="36.75" customHeight="1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</row>
    <row r="34" spans="3:13" ht="15" customHeight="1">
      <c r="C34" s="187" t="s">
        <v>324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3:13"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</sheetData>
  <mergeCells count="26">
    <mergeCell ref="C5:M5"/>
    <mergeCell ref="C3:M3"/>
    <mergeCell ref="C1:M1"/>
    <mergeCell ref="C32:M33"/>
    <mergeCell ref="C34:M35"/>
    <mergeCell ref="C12:G12"/>
    <mergeCell ref="C22:G22"/>
    <mergeCell ref="C10:G10"/>
    <mergeCell ref="C11:G11"/>
    <mergeCell ref="C8:G8"/>
    <mergeCell ref="C9:G9"/>
    <mergeCell ref="C27:G27"/>
    <mergeCell ref="C14:G14"/>
    <mergeCell ref="C16:G16"/>
    <mergeCell ref="C13:G13"/>
    <mergeCell ref="C30:M30"/>
    <mergeCell ref="C31:M31"/>
    <mergeCell ref="C7:G7"/>
    <mergeCell ref="C18:G18"/>
    <mergeCell ref="C24:G24"/>
    <mergeCell ref="C25:G25"/>
    <mergeCell ref="C19:G19"/>
    <mergeCell ref="C20:G20"/>
    <mergeCell ref="C21:G21"/>
    <mergeCell ref="C26:G26"/>
    <mergeCell ref="C23:G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24"/>
  <sheetViews>
    <sheetView tabSelected="1" topLeftCell="A5" zoomScaleNormal="100" workbookViewId="0">
      <pane xSplit="1" topLeftCell="B1" activePane="topRight" state="frozen"/>
      <selection activeCell="A48" sqref="A48"/>
      <selection pane="topRight" activeCell="L21" sqref="L21"/>
    </sheetView>
  </sheetViews>
  <sheetFormatPr defaultRowHeight="14.4"/>
  <cols>
    <col min="2" max="2" width="5.88671875" customWidth="1"/>
    <col min="3" max="3" width="7" customWidth="1"/>
    <col min="4" max="4" width="7.44140625" customWidth="1"/>
    <col min="5" max="5" width="7.5546875" customWidth="1"/>
    <col min="6" max="6" width="45.5546875" customWidth="1"/>
    <col min="7" max="7" width="25.33203125" style="71" customWidth="1"/>
    <col min="8" max="8" width="25.33203125" style="108" customWidth="1"/>
    <col min="9" max="9" width="25.33203125" customWidth="1"/>
    <col min="10" max="10" width="25.33203125" style="71" customWidth="1"/>
    <col min="11" max="12" width="15.6640625" customWidth="1"/>
  </cols>
  <sheetData>
    <row r="1" spans="2:12" ht="17.399999999999999">
      <c r="B1" s="3"/>
      <c r="C1" s="3"/>
      <c r="D1" s="3"/>
      <c r="E1" s="3"/>
      <c r="F1" s="3"/>
      <c r="G1" s="69"/>
      <c r="H1" s="107"/>
      <c r="I1" s="3"/>
      <c r="J1" s="69"/>
      <c r="K1" s="3"/>
      <c r="L1" s="3"/>
    </row>
    <row r="2" spans="2:12" ht="15.75" customHeight="1">
      <c r="B2" s="199" t="s">
        <v>10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2:12" ht="17.399999999999999">
      <c r="B3" s="3"/>
      <c r="C3" s="3"/>
      <c r="D3" s="3"/>
      <c r="E3" s="3"/>
      <c r="F3" s="3"/>
      <c r="G3" s="69"/>
      <c r="H3" s="107"/>
      <c r="I3" s="3"/>
      <c r="J3" s="72"/>
      <c r="K3" s="4"/>
      <c r="L3" s="4"/>
    </row>
    <row r="4" spans="2:12" ht="15.75" customHeight="1">
      <c r="B4" s="199" t="s">
        <v>48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2:12" ht="17.399999999999999">
      <c r="B5" s="3"/>
      <c r="C5" s="3"/>
      <c r="D5" s="3"/>
      <c r="E5" s="3"/>
      <c r="F5" s="3"/>
      <c r="G5" s="69"/>
      <c r="H5" s="107"/>
      <c r="I5" s="3"/>
      <c r="J5" s="106"/>
      <c r="K5" s="4"/>
      <c r="L5" s="4"/>
    </row>
    <row r="6" spans="2:12" ht="15.75" customHeight="1">
      <c r="B6" s="199" t="s">
        <v>34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2:12" ht="17.399999999999999">
      <c r="B7" s="3"/>
      <c r="C7" s="3"/>
      <c r="D7" s="3"/>
      <c r="E7" s="3"/>
      <c r="F7" s="3"/>
      <c r="G7" s="69"/>
      <c r="H7" s="107"/>
      <c r="I7" s="3"/>
      <c r="J7" s="72"/>
      <c r="K7" s="4"/>
      <c r="L7" s="4"/>
    </row>
    <row r="8" spans="2:12" ht="45" customHeight="1">
      <c r="B8" s="209" t="s">
        <v>7</v>
      </c>
      <c r="C8" s="210"/>
      <c r="D8" s="210"/>
      <c r="E8" s="210"/>
      <c r="F8" s="211"/>
      <c r="G8" s="92" t="s">
        <v>317</v>
      </c>
      <c r="H8" s="92" t="s">
        <v>311</v>
      </c>
      <c r="I8" s="92" t="s">
        <v>312</v>
      </c>
      <c r="J8" s="92" t="s">
        <v>318</v>
      </c>
      <c r="K8" s="23" t="s">
        <v>20</v>
      </c>
      <c r="L8" s="23" t="s">
        <v>43</v>
      </c>
    </row>
    <row r="9" spans="2:12">
      <c r="B9" s="203">
        <v>1</v>
      </c>
      <c r="C9" s="204"/>
      <c r="D9" s="204"/>
      <c r="E9" s="204"/>
      <c r="F9" s="205"/>
      <c r="G9" s="93">
        <v>2</v>
      </c>
      <c r="H9" s="93">
        <v>3</v>
      </c>
      <c r="I9" s="93">
        <v>4</v>
      </c>
      <c r="J9" s="93">
        <v>5</v>
      </c>
      <c r="K9" s="25" t="s">
        <v>32</v>
      </c>
      <c r="L9" s="25" t="s">
        <v>33</v>
      </c>
    </row>
    <row r="10" spans="2:12">
      <c r="B10" s="77"/>
      <c r="C10" s="77"/>
      <c r="D10" s="77"/>
      <c r="E10" s="77"/>
      <c r="F10" s="78" t="s">
        <v>41</v>
      </c>
      <c r="G10" s="152">
        <f>SUM(G11+G43)</f>
        <v>708826.11</v>
      </c>
      <c r="H10" s="152">
        <f>SUM(H11+H43)</f>
        <v>1461413.2200000002</v>
      </c>
      <c r="I10" s="152">
        <f>SUM(I11+I43)</f>
        <v>1523710.99</v>
      </c>
      <c r="J10" s="152">
        <f>SUM(J11+J43)</f>
        <v>836966.58000000007</v>
      </c>
      <c r="K10" s="45">
        <f>SUM(J10/G10*100)</f>
        <v>118.07784281535567</v>
      </c>
      <c r="L10" s="45">
        <f>SUM(J10/I10*100)</f>
        <v>54.929483707405701</v>
      </c>
    </row>
    <row r="11" spans="2:12">
      <c r="B11" s="79">
        <v>6</v>
      </c>
      <c r="C11" s="79"/>
      <c r="D11" s="79"/>
      <c r="E11" s="79"/>
      <c r="F11" s="79" t="s">
        <v>3</v>
      </c>
      <c r="G11" s="153">
        <f>SUM(G12+G23+G26+G29+G36+G40)</f>
        <v>694497.19</v>
      </c>
      <c r="H11" s="153">
        <f>SUM(H16+H19+H21+H29+H36+H40+H26)</f>
        <v>1454413.2200000002</v>
      </c>
      <c r="I11" s="153">
        <f>SUM(I16+I19+I21+I29+I36+I40+I26)</f>
        <v>1505831.32</v>
      </c>
      <c r="J11" s="153">
        <f>SUM(J12+J23+J26+J29+J36+J40)</f>
        <v>819086.91</v>
      </c>
      <c r="K11" s="45">
        <f>SUM(J11/G11*100)</f>
        <v>117.93955710605539</v>
      </c>
      <c r="L11" s="45">
        <f>SUM(J11/I11*100)</f>
        <v>54.394333490154793</v>
      </c>
    </row>
    <row r="12" spans="2:12" ht="27">
      <c r="B12" s="77"/>
      <c r="C12" s="80">
        <v>63</v>
      </c>
      <c r="D12" s="80"/>
      <c r="E12" s="80"/>
      <c r="F12" s="80" t="s">
        <v>14</v>
      </c>
      <c r="G12" s="81">
        <f>G13+G16+G19+G21</f>
        <v>628477.18999999994</v>
      </c>
      <c r="H12" s="81">
        <f t="shared" ref="H12:I12" si="0">H13+H16+H19+H21</f>
        <v>1335682.4400000002</v>
      </c>
      <c r="I12" s="81">
        <f t="shared" si="0"/>
        <v>1337507.54</v>
      </c>
      <c r="J12" s="81">
        <f t="shared" ref="J12" si="1">J13+J16+J19+J21</f>
        <v>756415.38</v>
      </c>
      <c r="K12" s="46">
        <f t="shared" ref="K12:K46" si="2">SUM(J12/G12*100)</f>
        <v>120.35685495602475</v>
      </c>
      <c r="L12" s="46">
        <f t="shared" ref="L12:L39" si="3">SUM(J12/I12*100)</f>
        <v>56.554102117435534</v>
      </c>
    </row>
    <row r="13" spans="2:12" ht="22.8">
      <c r="B13" s="82"/>
      <c r="C13" s="82"/>
      <c r="D13" s="82">
        <v>633</v>
      </c>
      <c r="E13" s="82"/>
      <c r="F13" s="37" t="s">
        <v>56</v>
      </c>
      <c r="G13" s="67">
        <f>SUM(G14:G15)</f>
        <v>0</v>
      </c>
      <c r="H13" s="67">
        <f t="shared" ref="H13:J13" si="4">SUM(H14:H15)</f>
        <v>0</v>
      </c>
      <c r="I13" s="67">
        <f t="shared" si="4"/>
        <v>0</v>
      </c>
      <c r="J13" s="67">
        <f t="shared" si="4"/>
        <v>0</v>
      </c>
      <c r="K13" s="46" t="e">
        <f t="shared" si="2"/>
        <v>#DIV/0!</v>
      </c>
      <c r="L13" s="46" t="e">
        <f t="shared" si="3"/>
        <v>#DIV/0!</v>
      </c>
    </row>
    <row r="14" spans="2:12" ht="22.8">
      <c r="B14" s="82"/>
      <c r="C14" s="82"/>
      <c r="D14" s="82"/>
      <c r="E14" s="83">
        <v>6331</v>
      </c>
      <c r="F14" s="36" t="s">
        <v>57</v>
      </c>
      <c r="G14" s="67">
        <v>0</v>
      </c>
      <c r="H14" s="67">
        <v>0</v>
      </c>
      <c r="I14" s="67">
        <v>0</v>
      </c>
      <c r="J14" s="41">
        <v>0</v>
      </c>
      <c r="K14" s="46" t="e">
        <f t="shared" si="2"/>
        <v>#DIV/0!</v>
      </c>
      <c r="L14" s="46" t="e">
        <f t="shared" si="3"/>
        <v>#DIV/0!</v>
      </c>
    </row>
    <row r="15" spans="2:12" ht="22.8">
      <c r="B15" s="82"/>
      <c r="C15" s="82"/>
      <c r="D15" s="83"/>
      <c r="E15" s="83">
        <v>6332</v>
      </c>
      <c r="F15" s="36" t="s">
        <v>58</v>
      </c>
      <c r="G15" s="67">
        <v>0</v>
      </c>
      <c r="H15" s="67">
        <v>0</v>
      </c>
      <c r="I15" s="67">
        <v>0</v>
      </c>
      <c r="J15" s="41">
        <v>0</v>
      </c>
      <c r="K15" s="46" t="e">
        <f t="shared" si="2"/>
        <v>#DIV/0!</v>
      </c>
      <c r="L15" s="46" t="e">
        <f t="shared" si="3"/>
        <v>#DIV/0!</v>
      </c>
    </row>
    <row r="16" spans="2:12" ht="22.8">
      <c r="B16" s="82"/>
      <c r="C16" s="82"/>
      <c r="D16" s="82">
        <v>636</v>
      </c>
      <c r="E16" s="83"/>
      <c r="F16" s="31" t="s">
        <v>59</v>
      </c>
      <c r="G16" s="67">
        <f>SUM(G17:G18)</f>
        <v>608909.57999999996</v>
      </c>
      <c r="H16" s="67">
        <f t="shared" ref="H16:J16" si="5">SUM(H17:H18)</f>
        <v>1189208.4400000002</v>
      </c>
      <c r="I16" s="67">
        <f t="shared" si="5"/>
        <v>1189533.54</v>
      </c>
      <c r="J16" s="67">
        <f t="shared" si="5"/>
        <v>740338.82</v>
      </c>
      <c r="K16" s="84">
        <f t="shared" si="2"/>
        <v>121.58436068619581</v>
      </c>
      <c r="L16" s="46">
        <f t="shared" si="3"/>
        <v>62.237742367482966</v>
      </c>
    </row>
    <row r="17" spans="2:15" ht="26.4">
      <c r="B17" s="82"/>
      <c r="C17" s="82"/>
      <c r="D17" s="82"/>
      <c r="E17" s="32" t="s">
        <v>60</v>
      </c>
      <c r="F17" s="33" t="s">
        <v>62</v>
      </c>
      <c r="G17" s="154">
        <v>608909.57999999996</v>
      </c>
      <c r="H17" s="67">
        <v>1183191.5900000001</v>
      </c>
      <c r="I17" s="67">
        <v>1183516.69</v>
      </c>
      <c r="J17" s="155">
        <v>740338.82</v>
      </c>
      <c r="K17" s="84">
        <f t="shared" si="2"/>
        <v>121.58436068619581</v>
      </c>
      <c r="L17" s="46">
        <f t="shared" si="3"/>
        <v>62.554151221982345</v>
      </c>
    </row>
    <row r="18" spans="2:15" ht="26.4">
      <c r="B18" s="82"/>
      <c r="C18" s="85"/>
      <c r="D18" s="83"/>
      <c r="E18" s="34" t="s">
        <v>61</v>
      </c>
      <c r="F18" s="35" t="s">
        <v>63</v>
      </c>
      <c r="G18" s="156">
        <v>0</v>
      </c>
      <c r="H18" s="67">
        <v>6016.85</v>
      </c>
      <c r="I18" s="67">
        <v>6016.85</v>
      </c>
      <c r="J18" s="156">
        <v>0</v>
      </c>
      <c r="K18" s="84" t="e">
        <f t="shared" si="2"/>
        <v>#DIV/0!</v>
      </c>
      <c r="L18" s="46">
        <f t="shared" si="3"/>
        <v>0</v>
      </c>
    </row>
    <row r="19" spans="2:15">
      <c r="B19" s="82"/>
      <c r="C19" s="85"/>
      <c r="D19" s="82">
        <v>638</v>
      </c>
      <c r="E19" s="83"/>
      <c r="F19" s="36" t="s">
        <v>64</v>
      </c>
      <c r="G19" s="67">
        <f>G20</f>
        <v>0</v>
      </c>
      <c r="H19" s="67">
        <f t="shared" ref="H19:J19" si="6">H20</f>
        <v>0</v>
      </c>
      <c r="I19" s="67">
        <f t="shared" si="6"/>
        <v>0</v>
      </c>
      <c r="J19" s="67">
        <f t="shared" si="6"/>
        <v>0</v>
      </c>
      <c r="K19" s="84" t="e">
        <f t="shared" si="2"/>
        <v>#DIV/0!</v>
      </c>
      <c r="L19" s="46" t="e">
        <f t="shared" si="3"/>
        <v>#DIV/0!</v>
      </c>
    </row>
    <row r="20" spans="2:15">
      <c r="B20" s="82"/>
      <c r="C20" s="82"/>
      <c r="D20" s="83"/>
      <c r="E20" s="83">
        <v>6381</v>
      </c>
      <c r="F20" s="36" t="s">
        <v>65</v>
      </c>
      <c r="G20" s="157"/>
      <c r="H20" s="67">
        <v>0</v>
      </c>
      <c r="I20" s="67">
        <v>0</v>
      </c>
      <c r="J20" s="157">
        <v>0</v>
      </c>
      <c r="K20" s="84" t="e">
        <f t="shared" si="2"/>
        <v>#DIV/0!</v>
      </c>
      <c r="L20" s="46" t="e">
        <f t="shared" si="3"/>
        <v>#DIV/0!</v>
      </c>
    </row>
    <row r="21" spans="2:15">
      <c r="B21" s="82"/>
      <c r="C21" s="82"/>
      <c r="D21" s="83">
        <v>639</v>
      </c>
      <c r="E21" s="83"/>
      <c r="F21" s="37" t="s">
        <v>66</v>
      </c>
      <c r="G21" s="67">
        <f>G22</f>
        <v>19567.61</v>
      </c>
      <c r="H21" s="67">
        <f t="shared" ref="H21:J21" si="7">H22</f>
        <v>146474</v>
      </c>
      <c r="I21" s="67">
        <f t="shared" si="7"/>
        <v>147974</v>
      </c>
      <c r="J21" s="67">
        <f t="shared" si="7"/>
        <v>16076.56</v>
      </c>
      <c r="K21" s="84">
        <f t="shared" si="2"/>
        <v>82.159037307059975</v>
      </c>
      <c r="L21" s="46">
        <f t="shared" si="3"/>
        <v>10.864449159987565</v>
      </c>
    </row>
    <row r="22" spans="2:15" ht="22.8">
      <c r="B22" s="82"/>
      <c r="C22" s="82"/>
      <c r="D22" s="83"/>
      <c r="E22" s="83">
        <v>6393</v>
      </c>
      <c r="F22" s="37" t="s">
        <v>150</v>
      </c>
      <c r="G22" s="67">
        <v>19567.61</v>
      </c>
      <c r="H22" s="67">
        <v>146474</v>
      </c>
      <c r="I22" s="67">
        <v>147974</v>
      </c>
      <c r="J22" s="41">
        <v>16076.56</v>
      </c>
      <c r="K22" s="84">
        <f t="shared" si="2"/>
        <v>82.159037307059975</v>
      </c>
      <c r="L22" s="46">
        <f t="shared" si="3"/>
        <v>10.864449159987565</v>
      </c>
      <c r="M22" s="73"/>
      <c r="N22" s="73"/>
      <c r="O22" s="73"/>
    </row>
    <row r="23" spans="2:15">
      <c r="B23" s="82"/>
      <c r="C23" s="86">
        <v>64</v>
      </c>
      <c r="D23" s="86"/>
      <c r="E23" s="86"/>
      <c r="F23" s="44" t="s">
        <v>67</v>
      </c>
      <c r="G23" s="81">
        <f>G24</f>
        <v>0</v>
      </c>
      <c r="H23" s="81">
        <f t="shared" ref="H23:J23" si="8">H24</f>
        <v>0</v>
      </c>
      <c r="I23" s="81">
        <f t="shared" si="8"/>
        <v>0</v>
      </c>
      <c r="J23" s="81">
        <f t="shared" si="8"/>
        <v>0</v>
      </c>
      <c r="K23" s="46" t="e">
        <f t="shared" si="2"/>
        <v>#DIV/0!</v>
      </c>
      <c r="L23" s="46" t="e">
        <f t="shared" si="3"/>
        <v>#DIV/0!</v>
      </c>
    </row>
    <row r="24" spans="2:15">
      <c r="B24" s="82"/>
      <c r="C24" s="82"/>
      <c r="D24" s="83">
        <v>641</v>
      </c>
      <c r="E24" s="83"/>
      <c r="F24" s="37" t="s">
        <v>68</v>
      </c>
      <c r="G24" s="67">
        <f>G25</f>
        <v>0</v>
      </c>
      <c r="H24" s="67">
        <f t="shared" ref="H24:J24" si="9">H25</f>
        <v>0</v>
      </c>
      <c r="I24" s="67">
        <f t="shared" si="9"/>
        <v>0</v>
      </c>
      <c r="J24" s="67">
        <f t="shared" si="9"/>
        <v>0</v>
      </c>
      <c r="K24" s="84" t="e">
        <f t="shared" si="2"/>
        <v>#DIV/0!</v>
      </c>
      <c r="L24" s="46" t="e">
        <f t="shared" si="3"/>
        <v>#DIV/0!</v>
      </c>
    </row>
    <row r="25" spans="2:15">
      <c r="B25" s="82"/>
      <c r="C25" s="82"/>
      <c r="D25" s="83"/>
      <c r="E25" s="83">
        <v>6413</v>
      </c>
      <c r="F25" s="37" t="s">
        <v>69</v>
      </c>
      <c r="G25" s="67">
        <v>0</v>
      </c>
      <c r="H25" s="67">
        <v>0</v>
      </c>
      <c r="I25" s="67">
        <v>0</v>
      </c>
      <c r="J25" s="41">
        <v>0</v>
      </c>
      <c r="K25" s="84" t="e">
        <f t="shared" si="2"/>
        <v>#DIV/0!</v>
      </c>
      <c r="L25" s="46" t="e">
        <f t="shared" si="3"/>
        <v>#DIV/0!</v>
      </c>
    </row>
    <row r="26" spans="2:15" ht="27">
      <c r="B26" s="82"/>
      <c r="C26" s="86">
        <v>65</v>
      </c>
      <c r="D26" s="86"/>
      <c r="E26" s="86"/>
      <c r="F26" s="44" t="s">
        <v>70</v>
      </c>
      <c r="G26" s="81">
        <f>G27</f>
        <v>225.61</v>
      </c>
      <c r="H26" s="81">
        <f t="shared" ref="H26:J26" si="10">H27</f>
        <v>530</v>
      </c>
      <c r="I26" s="81">
        <f t="shared" si="10"/>
        <v>530</v>
      </c>
      <c r="J26" s="81">
        <f t="shared" si="10"/>
        <v>87.88</v>
      </c>
      <c r="K26" s="46">
        <f t="shared" si="2"/>
        <v>38.95217410575772</v>
      </c>
      <c r="L26" s="46">
        <f t="shared" si="3"/>
        <v>16.581132075471697</v>
      </c>
    </row>
    <row r="27" spans="2:15">
      <c r="B27" s="82"/>
      <c r="C27" s="82"/>
      <c r="D27" s="83">
        <v>652</v>
      </c>
      <c r="E27" s="83"/>
      <c r="F27" s="38" t="s">
        <v>71</v>
      </c>
      <c r="G27" s="67">
        <f>G28</f>
        <v>225.61</v>
      </c>
      <c r="H27" s="67">
        <f t="shared" ref="H27:J27" si="11">H28</f>
        <v>530</v>
      </c>
      <c r="I27" s="67">
        <f t="shared" si="11"/>
        <v>530</v>
      </c>
      <c r="J27" s="67">
        <f t="shared" si="11"/>
        <v>87.88</v>
      </c>
      <c r="K27" s="84">
        <f t="shared" si="2"/>
        <v>38.95217410575772</v>
      </c>
      <c r="L27" s="46">
        <f t="shared" si="3"/>
        <v>16.581132075471697</v>
      </c>
    </row>
    <row r="28" spans="2:15">
      <c r="B28" s="82"/>
      <c r="C28" s="82"/>
      <c r="D28" s="83"/>
      <c r="E28" s="83">
        <v>6526</v>
      </c>
      <c r="F28" s="37" t="s">
        <v>72</v>
      </c>
      <c r="G28" s="67">
        <v>225.61</v>
      </c>
      <c r="H28" s="67">
        <v>530</v>
      </c>
      <c r="I28" s="67">
        <v>530</v>
      </c>
      <c r="J28" s="41">
        <v>87.88</v>
      </c>
      <c r="K28" s="84">
        <f t="shared" si="2"/>
        <v>38.95217410575772</v>
      </c>
      <c r="L28" s="46">
        <f t="shared" si="3"/>
        <v>16.581132075471697</v>
      </c>
    </row>
    <row r="29" spans="2:15" ht="39.6">
      <c r="B29" s="82"/>
      <c r="C29" s="87">
        <v>66</v>
      </c>
      <c r="D29" s="87"/>
      <c r="E29" s="87"/>
      <c r="F29" s="88" t="s">
        <v>74</v>
      </c>
      <c r="G29" s="81">
        <f>SUM(G30+G33)</f>
        <v>5987.54</v>
      </c>
      <c r="H29" s="81">
        <f t="shared" ref="H29:J29" si="12">SUM(H30+H33)</f>
        <v>9179.7800000000007</v>
      </c>
      <c r="I29" s="81">
        <f t="shared" si="12"/>
        <v>9179.7800000000007</v>
      </c>
      <c r="J29" s="81">
        <f t="shared" si="12"/>
        <v>2615.9</v>
      </c>
      <c r="K29" s="46">
        <f t="shared" si="2"/>
        <v>43.689060949905972</v>
      </c>
      <c r="L29" s="46">
        <f t="shared" si="3"/>
        <v>28.496325620003965</v>
      </c>
    </row>
    <row r="30" spans="2:15">
      <c r="B30" s="82"/>
      <c r="C30" s="82"/>
      <c r="D30" s="83">
        <v>661</v>
      </c>
      <c r="E30" s="83"/>
      <c r="F30" s="37" t="s">
        <v>75</v>
      </c>
      <c r="G30" s="67">
        <f t="shared" ref="G30:J30" si="13">SUM(G31:G32)</f>
        <v>4121.45</v>
      </c>
      <c r="H30" s="67">
        <f t="shared" si="13"/>
        <v>6000</v>
      </c>
      <c r="I30" s="67">
        <f t="shared" si="13"/>
        <v>6000</v>
      </c>
      <c r="J30" s="67">
        <f t="shared" si="13"/>
        <v>2073.5</v>
      </c>
      <c r="K30" s="84">
        <f t="shared" si="2"/>
        <v>50.30996372635844</v>
      </c>
      <c r="L30" s="46">
        <f t="shared" si="3"/>
        <v>34.558333333333337</v>
      </c>
    </row>
    <row r="31" spans="2:15">
      <c r="B31" s="82"/>
      <c r="C31" s="82"/>
      <c r="D31" s="83"/>
      <c r="E31" s="83">
        <v>6614</v>
      </c>
      <c r="F31" s="37" t="s">
        <v>27</v>
      </c>
      <c r="G31" s="67">
        <v>0</v>
      </c>
      <c r="H31" s="67">
        <v>0</v>
      </c>
      <c r="I31" s="67">
        <v>0</v>
      </c>
      <c r="J31" s="41">
        <v>0</v>
      </c>
      <c r="K31" s="84" t="e">
        <f>SUM(J31/G31*100)</f>
        <v>#DIV/0!</v>
      </c>
      <c r="L31" s="46" t="e">
        <f t="shared" si="3"/>
        <v>#DIV/0!</v>
      </c>
    </row>
    <row r="32" spans="2:15">
      <c r="B32" s="82"/>
      <c r="C32" s="82"/>
      <c r="D32" s="83"/>
      <c r="E32" s="83">
        <v>6615</v>
      </c>
      <c r="F32" s="37" t="s">
        <v>73</v>
      </c>
      <c r="G32" s="67">
        <v>4121.45</v>
      </c>
      <c r="H32" s="67">
        <v>6000</v>
      </c>
      <c r="I32" s="67">
        <v>6000</v>
      </c>
      <c r="J32" s="41">
        <v>2073.5</v>
      </c>
      <c r="K32" s="84">
        <f t="shared" si="2"/>
        <v>50.30996372635844</v>
      </c>
      <c r="L32" s="46">
        <f t="shared" si="3"/>
        <v>34.558333333333337</v>
      </c>
    </row>
    <row r="33" spans="2:13" ht="22.8">
      <c r="B33" s="82"/>
      <c r="C33" s="82"/>
      <c r="D33" s="83">
        <v>663</v>
      </c>
      <c r="E33" s="83"/>
      <c r="F33" s="39" t="s">
        <v>77</v>
      </c>
      <c r="G33" s="68">
        <f>G34+G35</f>
        <v>1866.09</v>
      </c>
      <c r="H33" s="68">
        <f>H34+H35</f>
        <v>3179.78</v>
      </c>
      <c r="I33" s="68">
        <f>I34+I35</f>
        <v>3179.78</v>
      </c>
      <c r="J33" s="68">
        <f t="shared" ref="J33" si="14">J34</f>
        <v>542.4</v>
      </c>
      <c r="K33" s="84">
        <f t="shared" si="2"/>
        <v>29.066122212755012</v>
      </c>
      <c r="L33" s="46">
        <f t="shared" si="3"/>
        <v>17.057783871840186</v>
      </c>
    </row>
    <row r="34" spans="2:13">
      <c r="B34" s="82"/>
      <c r="C34" s="82"/>
      <c r="D34" s="83"/>
      <c r="E34" s="83">
        <v>6631</v>
      </c>
      <c r="F34" s="37" t="s">
        <v>76</v>
      </c>
      <c r="G34" s="67">
        <v>1866.09</v>
      </c>
      <c r="H34" s="67">
        <v>3179.78</v>
      </c>
      <c r="I34" s="67">
        <v>3179.78</v>
      </c>
      <c r="J34" s="158">
        <v>542.4</v>
      </c>
      <c r="K34" s="84">
        <f t="shared" si="2"/>
        <v>29.066122212755012</v>
      </c>
      <c r="L34" s="46">
        <f t="shared" si="3"/>
        <v>17.057783871840186</v>
      </c>
    </row>
    <row r="35" spans="2:13">
      <c r="B35" s="82"/>
      <c r="C35" s="82"/>
      <c r="D35" s="83"/>
      <c r="E35" s="83">
        <v>6632</v>
      </c>
      <c r="F35" s="38" t="s">
        <v>140</v>
      </c>
      <c r="G35" s="67">
        <v>0</v>
      </c>
      <c r="H35" s="67"/>
      <c r="I35" s="67"/>
      <c r="J35" s="159">
        <v>0</v>
      </c>
      <c r="K35" s="84"/>
      <c r="L35" s="46" t="e">
        <f t="shared" si="3"/>
        <v>#DIV/0!</v>
      </c>
    </row>
    <row r="36" spans="2:13" ht="26.4">
      <c r="B36" s="82"/>
      <c r="C36" s="87">
        <v>67</v>
      </c>
      <c r="D36" s="87"/>
      <c r="E36" s="87"/>
      <c r="F36" s="43" t="s">
        <v>78</v>
      </c>
      <c r="G36" s="160">
        <f>G37</f>
        <v>59556.85</v>
      </c>
      <c r="H36" s="160">
        <f t="shared" ref="H36:J36" si="15">H37</f>
        <v>109021</v>
      </c>
      <c r="I36" s="160">
        <f t="shared" si="15"/>
        <v>158614</v>
      </c>
      <c r="J36" s="160">
        <f t="shared" si="15"/>
        <v>59967.75</v>
      </c>
      <c r="K36" s="47">
        <f t="shared" si="2"/>
        <v>100.68992903419169</v>
      </c>
      <c r="L36" s="47">
        <f t="shared" si="3"/>
        <v>37.807349918670482</v>
      </c>
    </row>
    <row r="37" spans="2:13" ht="22.8">
      <c r="B37" s="82"/>
      <c r="C37" s="82"/>
      <c r="D37" s="83">
        <v>671</v>
      </c>
      <c r="E37" s="83"/>
      <c r="F37" s="39" t="s">
        <v>79</v>
      </c>
      <c r="G37" s="67">
        <f>G38+G39</f>
        <v>59556.85</v>
      </c>
      <c r="H37" s="67">
        <f>H38+H39</f>
        <v>109021</v>
      </c>
      <c r="I37" s="67">
        <f>I38+I39</f>
        <v>158614</v>
      </c>
      <c r="J37" s="67">
        <f>J38+J39</f>
        <v>59967.75</v>
      </c>
      <c r="K37" s="84">
        <f t="shared" si="2"/>
        <v>100.68992903419169</v>
      </c>
      <c r="L37" s="47">
        <f t="shared" si="3"/>
        <v>37.807349918670482</v>
      </c>
    </row>
    <row r="38" spans="2:13" ht="22.8">
      <c r="B38" s="82"/>
      <c r="C38" s="82"/>
      <c r="D38" s="83"/>
      <c r="E38" s="83">
        <v>6711</v>
      </c>
      <c r="F38" s="37" t="s">
        <v>80</v>
      </c>
      <c r="G38" s="67">
        <v>59556.85</v>
      </c>
      <c r="H38" s="67">
        <v>109021</v>
      </c>
      <c r="I38" s="67">
        <v>106614</v>
      </c>
      <c r="J38" s="161">
        <v>59967.75</v>
      </c>
      <c r="K38" s="84">
        <f t="shared" si="2"/>
        <v>100.68992903419169</v>
      </c>
      <c r="L38" s="47">
        <f t="shared" si="3"/>
        <v>56.247537846811866</v>
      </c>
      <c r="M38" s="73"/>
    </row>
    <row r="39" spans="2:13" ht="22.8">
      <c r="B39" s="82"/>
      <c r="C39" s="82"/>
      <c r="D39" s="83"/>
      <c r="E39" s="83">
        <v>6712</v>
      </c>
      <c r="F39" s="37" t="s">
        <v>151</v>
      </c>
      <c r="G39" s="67">
        <v>0</v>
      </c>
      <c r="H39" s="67">
        <v>0</v>
      </c>
      <c r="I39" s="67">
        <v>52000</v>
      </c>
      <c r="J39" s="162">
        <v>0</v>
      </c>
      <c r="K39" s="84" t="e">
        <f t="shared" si="2"/>
        <v>#DIV/0!</v>
      </c>
      <c r="L39" s="47">
        <f t="shared" si="3"/>
        <v>0</v>
      </c>
    </row>
    <row r="40" spans="2:13">
      <c r="B40" s="87"/>
      <c r="C40" s="87">
        <v>7</v>
      </c>
      <c r="D40" s="87"/>
      <c r="E40" s="87"/>
      <c r="F40" s="42" t="s">
        <v>162</v>
      </c>
      <c r="G40" s="81">
        <f>G41</f>
        <v>250</v>
      </c>
      <c r="H40" s="81">
        <f t="shared" ref="H40:J40" si="16">H41</f>
        <v>0</v>
      </c>
      <c r="I40" s="81">
        <f t="shared" si="16"/>
        <v>0</v>
      </c>
      <c r="J40" s="81">
        <f t="shared" si="16"/>
        <v>0</v>
      </c>
      <c r="K40" s="46">
        <f t="shared" si="2"/>
        <v>0</v>
      </c>
      <c r="L40" s="47" t="e">
        <f t="shared" ref="L40:L46" si="17">SUM(J40/I40*100)</f>
        <v>#DIV/0!</v>
      </c>
    </row>
    <row r="41" spans="2:13">
      <c r="B41" s="82"/>
      <c r="C41" s="82"/>
      <c r="D41" s="83">
        <v>723</v>
      </c>
      <c r="E41" s="83"/>
      <c r="F41" s="30" t="s">
        <v>163</v>
      </c>
      <c r="G41" s="67">
        <f>G42</f>
        <v>250</v>
      </c>
      <c r="H41" s="67"/>
      <c r="I41" s="67"/>
      <c r="J41" s="67">
        <f t="shared" ref="J41" si="18">J42</f>
        <v>0</v>
      </c>
      <c r="K41" s="84">
        <f t="shared" si="2"/>
        <v>0</v>
      </c>
      <c r="L41" s="47" t="e">
        <f t="shared" si="17"/>
        <v>#DIV/0!</v>
      </c>
    </row>
    <row r="42" spans="2:13">
      <c r="B42" s="82"/>
      <c r="C42" s="82"/>
      <c r="D42" s="83"/>
      <c r="E42" s="83">
        <v>7231</v>
      </c>
      <c r="F42" s="37" t="s">
        <v>164</v>
      </c>
      <c r="G42" s="67">
        <v>250</v>
      </c>
      <c r="H42" s="67">
        <v>0</v>
      </c>
      <c r="I42" s="67">
        <v>0</v>
      </c>
      <c r="J42" s="41">
        <v>0</v>
      </c>
      <c r="K42" s="84">
        <f t="shared" si="2"/>
        <v>0</v>
      </c>
      <c r="L42" s="47" t="e">
        <f t="shared" si="17"/>
        <v>#DIV/0!</v>
      </c>
    </row>
    <row r="43" spans="2:13">
      <c r="B43" s="85">
        <v>9</v>
      </c>
      <c r="C43" s="85"/>
      <c r="D43" s="85"/>
      <c r="E43" s="85"/>
      <c r="F43" s="77" t="s">
        <v>156</v>
      </c>
      <c r="G43" s="163">
        <f>G44</f>
        <v>14328.92</v>
      </c>
      <c r="H43" s="163">
        <f t="shared" ref="H43:J43" si="19">H44</f>
        <v>7000</v>
      </c>
      <c r="I43" s="163">
        <f t="shared" si="19"/>
        <v>17879.669999999998</v>
      </c>
      <c r="J43" s="163">
        <f t="shared" si="19"/>
        <v>17879.669999999998</v>
      </c>
      <c r="K43" s="45">
        <f t="shared" si="2"/>
        <v>124.78030444722978</v>
      </c>
      <c r="L43" s="47">
        <f t="shared" si="17"/>
        <v>100</v>
      </c>
    </row>
    <row r="44" spans="2:13" ht="30.75" customHeight="1">
      <c r="B44" s="82"/>
      <c r="C44" s="82">
        <v>92</v>
      </c>
      <c r="D44" s="83"/>
      <c r="E44" s="83"/>
      <c r="F44" s="89" t="s">
        <v>155</v>
      </c>
      <c r="G44" s="67">
        <f>G45</f>
        <v>14328.92</v>
      </c>
      <c r="H44" s="67">
        <f t="shared" ref="H44:J44" si="20">H45</f>
        <v>7000</v>
      </c>
      <c r="I44" s="67">
        <f t="shared" si="20"/>
        <v>17879.669999999998</v>
      </c>
      <c r="J44" s="67">
        <f t="shared" si="20"/>
        <v>17879.669999999998</v>
      </c>
      <c r="K44" s="84">
        <f t="shared" si="2"/>
        <v>124.78030444722978</v>
      </c>
      <c r="L44" s="47">
        <f t="shared" si="17"/>
        <v>100</v>
      </c>
    </row>
    <row r="45" spans="2:13">
      <c r="B45" s="82"/>
      <c r="C45" s="82"/>
      <c r="D45" s="82">
        <v>922</v>
      </c>
      <c r="E45" s="82"/>
      <c r="F45" s="37" t="s">
        <v>155</v>
      </c>
      <c r="G45" s="67">
        <f>G46</f>
        <v>14328.92</v>
      </c>
      <c r="H45" s="67">
        <f t="shared" ref="H45:J45" si="21">H46</f>
        <v>7000</v>
      </c>
      <c r="I45" s="67">
        <f t="shared" si="21"/>
        <v>17879.669999999998</v>
      </c>
      <c r="J45" s="67">
        <f t="shared" si="21"/>
        <v>17879.669999999998</v>
      </c>
      <c r="K45" s="84">
        <f t="shared" si="2"/>
        <v>124.78030444722978</v>
      </c>
      <c r="L45" s="47">
        <f t="shared" si="17"/>
        <v>100</v>
      </c>
    </row>
    <row r="46" spans="2:13">
      <c r="B46" s="82"/>
      <c r="C46" s="82"/>
      <c r="D46" s="82"/>
      <c r="E46" s="82">
        <v>9221</v>
      </c>
      <c r="F46" s="37" t="s">
        <v>155</v>
      </c>
      <c r="G46" s="67">
        <v>14328.92</v>
      </c>
      <c r="H46" s="67">
        <v>7000</v>
      </c>
      <c r="I46" s="67">
        <v>17879.669999999998</v>
      </c>
      <c r="J46" s="41">
        <v>17879.669999999998</v>
      </c>
      <c r="K46" s="84">
        <f t="shared" si="2"/>
        <v>124.78030444722978</v>
      </c>
      <c r="L46" s="47">
        <f t="shared" si="17"/>
        <v>100</v>
      </c>
    </row>
    <row r="47" spans="2:13">
      <c r="G47"/>
      <c r="J47"/>
    </row>
    <row r="48" spans="2:13" ht="17.399999999999999">
      <c r="B48" s="90"/>
      <c r="C48" s="90"/>
      <c r="D48" s="90"/>
      <c r="E48" s="90"/>
      <c r="F48" s="90"/>
      <c r="G48" s="90"/>
      <c r="H48" s="109"/>
      <c r="I48" s="90"/>
      <c r="J48" s="91"/>
      <c r="K48" s="91"/>
      <c r="L48" s="91"/>
    </row>
    <row r="49" spans="2:12" ht="36.75" customHeight="1">
      <c r="B49" s="206" t="s">
        <v>7</v>
      </c>
      <c r="C49" s="207"/>
      <c r="D49" s="207"/>
      <c r="E49" s="207"/>
      <c r="F49" s="208"/>
      <c r="G49" s="92" t="s">
        <v>319</v>
      </c>
      <c r="H49" s="92" t="s">
        <v>311</v>
      </c>
      <c r="I49" s="92" t="s">
        <v>312</v>
      </c>
      <c r="J49" s="92" t="s">
        <v>318</v>
      </c>
      <c r="K49" s="92" t="s">
        <v>20</v>
      </c>
      <c r="L49" s="92" t="s">
        <v>43</v>
      </c>
    </row>
    <row r="50" spans="2:12">
      <c r="B50" s="200">
        <v>1</v>
      </c>
      <c r="C50" s="201"/>
      <c r="D50" s="201"/>
      <c r="E50" s="201"/>
      <c r="F50" s="202"/>
      <c r="G50" s="93">
        <v>2</v>
      </c>
      <c r="H50" s="93">
        <v>3</v>
      </c>
      <c r="I50" s="93">
        <v>4</v>
      </c>
      <c r="J50" s="93">
        <v>5</v>
      </c>
      <c r="K50" s="93" t="s">
        <v>32</v>
      </c>
      <c r="L50" s="93" t="s">
        <v>33</v>
      </c>
    </row>
    <row r="51" spans="2:12">
      <c r="B51" s="77"/>
      <c r="C51" s="77"/>
      <c r="D51" s="77"/>
      <c r="E51" s="77"/>
      <c r="F51" s="78" t="s">
        <v>40</v>
      </c>
      <c r="G51" s="152">
        <f>SUM(G52+G105)</f>
        <v>693387.30999999982</v>
      </c>
      <c r="H51" s="152">
        <f>SUM(H52+H105)</f>
        <v>1461413.2200000002</v>
      </c>
      <c r="I51" s="152">
        <f>SUM(I52+I105)</f>
        <v>1523710.9900000002</v>
      </c>
      <c r="J51" s="152">
        <f t="shared" ref="J51" si="22">SUM(J52+J105)</f>
        <v>826895.54999999981</v>
      </c>
      <c r="K51" s="41"/>
      <c r="L51" s="41"/>
    </row>
    <row r="52" spans="2:12">
      <c r="B52" s="77">
        <v>3</v>
      </c>
      <c r="C52" s="77"/>
      <c r="D52" s="77"/>
      <c r="E52" s="77"/>
      <c r="F52" s="77" t="s">
        <v>4</v>
      </c>
      <c r="G52" s="68">
        <f>SUM(G53+G62+G93+G99+G102)</f>
        <v>693387.30999999982</v>
      </c>
      <c r="H52" s="68">
        <f>SUM(H53+H62+H93+H99+H102)</f>
        <v>1440536.37</v>
      </c>
      <c r="I52" s="68">
        <f t="shared" ref="I52" si="23">SUM(I53+I62+I93+I99+I102)</f>
        <v>1439954.4700000002</v>
      </c>
      <c r="J52" s="68">
        <f>SUM(J53+J62+J93+J99+J102)</f>
        <v>825640.01999999979</v>
      </c>
      <c r="K52" s="45">
        <f>SUM(J52/G52*100)</f>
        <v>119.07342521166129</v>
      </c>
      <c r="L52" s="45">
        <f>SUM(J52/I52*100)</f>
        <v>57.337925413711147</v>
      </c>
    </row>
    <row r="53" spans="2:12">
      <c r="B53" s="77"/>
      <c r="C53" s="89">
        <v>31</v>
      </c>
      <c r="D53" s="89"/>
      <c r="E53" s="89"/>
      <c r="F53" s="89" t="s">
        <v>5</v>
      </c>
      <c r="G53" s="67">
        <f>SUM(G54+G58+G59)</f>
        <v>555426.54999999993</v>
      </c>
      <c r="H53" s="67">
        <f>SUM(H54+H58+H59)</f>
        <v>1170567.26</v>
      </c>
      <c r="I53" s="67">
        <f>SUM(I54+I58+I59)</f>
        <v>1170567.26</v>
      </c>
      <c r="J53" s="67">
        <f t="shared" ref="J53" si="24">SUM(J54+J58+J59)</f>
        <v>695205.55999999982</v>
      </c>
      <c r="K53" s="45">
        <f t="shared" ref="K53:K118" si="25">SUM(J53/G53*100)</f>
        <v>125.16606561209578</v>
      </c>
      <c r="L53" s="45">
        <f t="shared" ref="L53:L118" si="26">SUM(J53/I53*100)</f>
        <v>59.390483892399303</v>
      </c>
    </row>
    <row r="54" spans="2:12">
      <c r="B54" s="82"/>
      <c r="C54" s="82"/>
      <c r="D54" s="82">
        <v>311</v>
      </c>
      <c r="E54" s="82"/>
      <c r="F54" s="82" t="s">
        <v>28</v>
      </c>
      <c r="G54" s="67">
        <f>SUM(G55:G57)</f>
        <v>460542.25999999995</v>
      </c>
      <c r="H54" s="67">
        <f>SUM(H55:H57)</f>
        <v>965436</v>
      </c>
      <c r="I54" s="67">
        <f t="shared" ref="I54:J54" si="27">SUM(I55:I57)</f>
        <v>965436</v>
      </c>
      <c r="J54" s="67">
        <f t="shared" si="27"/>
        <v>574762.00999999989</v>
      </c>
      <c r="K54" s="45">
        <f t="shared" si="25"/>
        <v>124.80114419901443</v>
      </c>
      <c r="L54" s="45">
        <f t="shared" si="26"/>
        <v>59.533931819405936</v>
      </c>
    </row>
    <row r="55" spans="2:12">
      <c r="B55" s="82"/>
      <c r="C55" s="82"/>
      <c r="D55" s="82"/>
      <c r="E55" s="82">
        <v>3111</v>
      </c>
      <c r="F55" s="82" t="s">
        <v>29</v>
      </c>
      <c r="G55" s="67">
        <v>449079.97</v>
      </c>
      <c r="H55" s="67">
        <v>944200</v>
      </c>
      <c r="I55" s="67">
        <v>944200</v>
      </c>
      <c r="J55" s="41">
        <v>560778.93999999994</v>
      </c>
      <c r="K55" s="45">
        <f t="shared" si="25"/>
        <v>124.87284614363897</v>
      </c>
      <c r="L55" s="45">
        <f t="shared" si="26"/>
        <v>59.391965685236173</v>
      </c>
    </row>
    <row r="56" spans="2:12">
      <c r="B56" s="82"/>
      <c r="C56" s="82"/>
      <c r="D56" s="82"/>
      <c r="E56" s="82">
        <v>3113</v>
      </c>
      <c r="F56" s="82" t="s">
        <v>82</v>
      </c>
      <c r="G56" s="67">
        <v>9922.81</v>
      </c>
      <c r="H56" s="67">
        <v>17254</v>
      </c>
      <c r="I56" s="67">
        <v>17254</v>
      </c>
      <c r="J56" s="41">
        <v>11284.2</v>
      </c>
      <c r="K56" s="45">
        <f t="shared" si="25"/>
        <v>113.71980316059667</v>
      </c>
      <c r="L56" s="45">
        <f t="shared" si="26"/>
        <v>65.40048684363046</v>
      </c>
    </row>
    <row r="57" spans="2:12">
      <c r="B57" s="82"/>
      <c r="C57" s="82"/>
      <c r="D57" s="82"/>
      <c r="E57" s="82">
        <v>3114</v>
      </c>
      <c r="F57" s="82" t="s">
        <v>83</v>
      </c>
      <c r="G57" s="67">
        <v>1539.48</v>
      </c>
      <c r="H57" s="67">
        <v>3982</v>
      </c>
      <c r="I57" s="67">
        <v>3982</v>
      </c>
      <c r="J57" s="41">
        <v>2698.87</v>
      </c>
      <c r="K57" s="45">
        <f t="shared" si="25"/>
        <v>175.31049445267232</v>
      </c>
      <c r="L57" s="45">
        <f t="shared" si="26"/>
        <v>67.776745354093421</v>
      </c>
    </row>
    <row r="58" spans="2:12">
      <c r="B58" s="82"/>
      <c r="C58" s="82"/>
      <c r="D58" s="82">
        <v>312</v>
      </c>
      <c r="E58" s="82"/>
      <c r="F58" s="82" t="s">
        <v>84</v>
      </c>
      <c r="G58" s="67">
        <v>18936.560000000001</v>
      </c>
      <c r="H58" s="67">
        <v>55594.26</v>
      </c>
      <c r="I58" s="67">
        <v>55594.26</v>
      </c>
      <c r="J58" s="41">
        <v>26481.37</v>
      </c>
      <c r="K58" s="45">
        <f t="shared" si="25"/>
        <v>139.84255852171671</v>
      </c>
      <c r="L58" s="45">
        <f t="shared" si="26"/>
        <v>47.633280845900273</v>
      </c>
    </row>
    <row r="59" spans="2:12">
      <c r="B59" s="82"/>
      <c r="C59" s="82"/>
      <c r="D59" s="83">
        <v>313</v>
      </c>
      <c r="E59" s="83"/>
      <c r="F59" s="82" t="s">
        <v>85</v>
      </c>
      <c r="G59" s="67">
        <f>G60+G61</f>
        <v>75947.73</v>
      </c>
      <c r="H59" s="67">
        <f t="shared" ref="H59:I59" si="28">H60+H61</f>
        <v>149537</v>
      </c>
      <c r="I59" s="67">
        <f t="shared" si="28"/>
        <v>149537</v>
      </c>
      <c r="J59" s="67">
        <f t="shared" ref="J59" si="29">J60+J61</f>
        <v>93962.18</v>
      </c>
      <c r="K59" s="45">
        <f t="shared" si="25"/>
        <v>123.71953710795569</v>
      </c>
      <c r="L59" s="45">
        <f t="shared" si="26"/>
        <v>62.835405284310895</v>
      </c>
    </row>
    <row r="60" spans="2:12">
      <c r="B60" s="82"/>
      <c r="C60" s="82"/>
      <c r="D60" s="83"/>
      <c r="E60" s="83">
        <v>3132</v>
      </c>
      <c r="F60" s="82" t="s">
        <v>86</v>
      </c>
      <c r="G60" s="67">
        <v>75947.73</v>
      </c>
      <c r="H60" s="67">
        <v>149537</v>
      </c>
      <c r="I60" s="67">
        <v>149537</v>
      </c>
      <c r="J60" s="41">
        <v>93962.18</v>
      </c>
      <c r="K60" s="45">
        <f t="shared" si="25"/>
        <v>123.71953710795569</v>
      </c>
      <c r="L60" s="45">
        <f t="shared" si="26"/>
        <v>62.835405284310895</v>
      </c>
    </row>
    <row r="61" spans="2:12">
      <c r="B61" s="82"/>
      <c r="C61" s="82"/>
      <c r="D61" s="83"/>
      <c r="E61" s="83">
        <v>3133</v>
      </c>
      <c r="F61" s="82" t="s">
        <v>141</v>
      </c>
      <c r="G61" s="67">
        <v>0</v>
      </c>
      <c r="H61" s="67">
        <v>0</v>
      </c>
      <c r="I61" s="67">
        <v>0</v>
      </c>
      <c r="J61" s="41">
        <v>0</v>
      </c>
      <c r="K61" s="45" t="e">
        <f t="shared" si="25"/>
        <v>#DIV/0!</v>
      </c>
      <c r="L61" s="45" t="e">
        <f t="shared" si="26"/>
        <v>#DIV/0!</v>
      </c>
    </row>
    <row r="62" spans="2:12">
      <c r="B62" s="82"/>
      <c r="C62" s="82">
        <v>32</v>
      </c>
      <c r="D62" s="83"/>
      <c r="E62" s="83"/>
      <c r="F62" s="82" t="s">
        <v>11</v>
      </c>
      <c r="G62" s="67">
        <f>SUM(G63+G68+G75+G85+G86)</f>
        <v>81368.209999999992</v>
      </c>
      <c r="H62" s="67">
        <f>SUM(H63+H68+H75+H85+H86)</f>
        <v>132856.78</v>
      </c>
      <c r="I62" s="67">
        <f>SUM(I63+I68+I75+I85+I86)</f>
        <v>132385.32</v>
      </c>
      <c r="J62" s="67">
        <f t="shared" ref="J62" si="30">SUM(J63+J68+J75+J85+J86)</f>
        <v>68298.47</v>
      </c>
      <c r="K62" s="45">
        <f t="shared" si="25"/>
        <v>83.937535310165984</v>
      </c>
      <c r="L62" s="45">
        <f t="shared" si="26"/>
        <v>51.590667303595296</v>
      </c>
    </row>
    <row r="63" spans="2:12">
      <c r="B63" s="82"/>
      <c r="C63" s="82"/>
      <c r="D63" s="82">
        <v>321</v>
      </c>
      <c r="E63" s="82"/>
      <c r="F63" s="82" t="s">
        <v>30</v>
      </c>
      <c r="G63" s="67">
        <v>12141.67</v>
      </c>
      <c r="H63" s="67">
        <f>SUM(H64:H67)</f>
        <v>22525.78</v>
      </c>
      <c r="I63" s="67">
        <f>SUM(I64:I67)</f>
        <v>22736.16</v>
      </c>
      <c r="J63" s="67">
        <f t="shared" ref="J63" si="31">SUM(J64:J67)</f>
        <v>10226.849999999999</v>
      </c>
      <c r="K63" s="45">
        <f t="shared" si="25"/>
        <v>84.229352304913562</v>
      </c>
      <c r="L63" s="45">
        <f t="shared" si="26"/>
        <v>44.980550805413046</v>
      </c>
    </row>
    <row r="64" spans="2:12">
      <c r="B64" s="82"/>
      <c r="C64" s="85"/>
      <c r="D64" s="82"/>
      <c r="E64" s="82">
        <v>3211</v>
      </c>
      <c r="F64" s="94" t="s">
        <v>31</v>
      </c>
      <c r="G64" s="67">
        <v>3354.07</v>
      </c>
      <c r="H64" s="67">
        <v>6611.78</v>
      </c>
      <c r="I64" s="67">
        <v>6688.78</v>
      </c>
      <c r="J64" s="41">
        <v>3227.16</v>
      </c>
      <c r="K64" s="45">
        <f t="shared" si="25"/>
        <v>96.216238778558576</v>
      </c>
      <c r="L64" s="45">
        <f t="shared" si="26"/>
        <v>48.24736349528613</v>
      </c>
    </row>
    <row r="65" spans="2:12">
      <c r="B65" s="82"/>
      <c r="C65" s="85"/>
      <c r="D65" s="82"/>
      <c r="E65" s="82">
        <v>3212</v>
      </c>
      <c r="F65" s="94" t="s">
        <v>87</v>
      </c>
      <c r="G65" s="67">
        <v>8677.4</v>
      </c>
      <c r="H65" s="67">
        <v>15461</v>
      </c>
      <c r="I65" s="67">
        <v>15461</v>
      </c>
      <c r="J65" s="41">
        <v>6752.69</v>
      </c>
      <c r="K65" s="45">
        <f t="shared" si="25"/>
        <v>77.819277663816351</v>
      </c>
      <c r="L65" s="45">
        <f t="shared" si="26"/>
        <v>43.675635469891979</v>
      </c>
    </row>
    <row r="66" spans="2:12">
      <c r="B66" s="82"/>
      <c r="C66" s="85"/>
      <c r="D66" s="82"/>
      <c r="E66" s="82">
        <v>3213</v>
      </c>
      <c r="F66" s="94" t="s">
        <v>88</v>
      </c>
      <c r="G66" s="67">
        <v>110.2</v>
      </c>
      <c r="H66" s="67">
        <v>453</v>
      </c>
      <c r="I66" s="67">
        <v>586.38</v>
      </c>
      <c r="J66" s="41">
        <v>247</v>
      </c>
      <c r="K66" s="45">
        <f t="shared" si="25"/>
        <v>224.13793103448273</v>
      </c>
      <c r="L66" s="45">
        <f t="shared" si="26"/>
        <v>42.122855486203484</v>
      </c>
    </row>
    <row r="67" spans="2:12">
      <c r="B67" s="82"/>
      <c r="C67" s="85"/>
      <c r="D67" s="82"/>
      <c r="E67" s="82">
        <v>3214</v>
      </c>
      <c r="F67" s="94" t="s">
        <v>89</v>
      </c>
      <c r="G67" s="67">
        <v>0</v>
      </c>
      <c r="H67" s="67">
        <v>0</v>
      </c>
      <c r="I67" s="67">
        <v>0</v>
      </c>
      <c r="J67" s="41">
        <v>0</v>
      </c>
      <c r="K67" s="45" t="e">
        <f t="shared" si="25"/>
        <v>#DIV/0!</v>
      </c>
      <c r="L67" s="45" t="e">
        <f t="shared" si="26"/>
        <v>#DIV/0!</v>
      </c>
    </row>
    <row r="68" spans="2:12">
      <c r="B68" s="82"/>
      <c r="C68" s="85"/>
      <c r="D68" s="82">
        <v>322</v>
      </c>
      <c r="E68" s="82"/>
      <c r="F68" s="94" t="s">
        <v>95</v>
      </c>
      <c r="G68" s="67">
        <f>SUM(G69:G74)</f>
        <v>40565.85</v>
      </c>
      <c r="H68" s="67">
        <f>SUM(H69:H74)</f>
        <v>55840.79</v>
      </c>
      <c r="I68" s="67">
        <f>SUM(I69:I74)</f>
        <v>55803.219999999994</v>
      </c>
      <c r="J68" s="67">
        <f t="shared" ref="J68" si="32">SUM(J69:J74)</f>
        <v>29715.37</v>
      </c>
      <c r="K68" s="45">
        <f t="shared" si="25"/>
        <v>73.252181329862438</v>
      </c>
      <c r="L68" s="45">
        <f t="shared" si="26"/>
        <v>53.250278388953184</v>
      </c>
    </row>
    <row r="69" spans="2:12" ht="14.25" customHeight="1">
      <c r="B69" s="82"/>
      <c r="C69" s="85"/>
      <c r="D69" s="82"/>
      <c r="E69" s="82">
        <v>3221</v>
      </c>
      <c r="F69" s="94" t="s">
        <v>90</v>
      </c>
      <c r="G69" s="67">
        <v>7713.87</v>
      </c>
      <c r="H69" s="67">
        <v>14763</v>
      </c>
      <c r="I69" s="67">
        <v>14859.34</v>
      </c>
      <c r="J69" s="41">
        <v>6688.9</v>
      </c>
      <c r="K69" s="45">
        <f t="shared" si="25"/>
        <v>86.712635810559419</v>
      </c>
      <c r="L69" s="45">
        <f t="shared" si="26"/>
        <v>45.014785313479599</v>
      </c>
    </row>
    <row r="70" spans="2:12">
      <c r="B70" s="82"/>
      <c r="C70" s="85"/>
      <c r="D70" s="82"/>
      <c r="E70" s="82">
        <v>3222</v>
      </c>
      <c r="F70" s="94" t="s">
        <v>91</v>
      </c>
      <c r="G70" s="67">
        <v>2585.56</v>
      </c>
      <c r="H70" s="67">
        <v>5305</v>
      </c>
      <c r="I70" s="67">
        <v>5305</v>
      </c>
      <c r="J70" s="41">
        <v>2624.81</v>
      </c>
      <c r="K70" s="45">
        <f t="shared" si="25"/>
        <v>101.51804638066801</v>
      </c>
      <c r="L70" s="45">
        <f t="shared" si="26"/>
        <v>49.478039585296891</v>
      </c>
    </row>
    <row r="71" spans="2:12">
      <c r="B71" s="82"/>
      <c r="C71" s="85"/>
      <c r="D71" s="82"/>
      <c r="E71" s="82">
        <v>3223</v>
      </c>
      <c r="F71" s="94" t="s">
        <v>92</v>
      </c>
      <c r="G71" s="67">
        <v>20236.580000000002</v>
      </c>
      <c r="H71" s="67">
        <v>25600</v>
      </c>
      <c r="I71" s="67">
        <v>28600</v>
      </c>
      <c r="J71" s="41">
        <v>16788.75</v>
      </c>
      <c r="K71" s="45">
        <f t="shared" si="25"/>
        <v>82.962387913372709</v>
      </c>
      <c r="L71" s="45">
        <f t="shared" si="26"/>
        <v>58.70192307692308</v>
      </c>
    </row>
    <row r="72" spans="2:12">
      <c r="B72" s="82"/>
      <c r="C72" s="85"/>
      <c r="D72" s="82"/>
      <c r="E72" s="82">
        <v>3224</v>
      </c>
      <c r="F72" s="94" t="s">
        <v>93</v>
      </c>
      <c r="G72" s="67">
        <v>1602.76</v>
      </c>
      <c r="H72" s="67">
        <v>3100</v>
      </c>
      <c r="I72" s="67">
        <v>3100</v>
      </c>
      <c r="J72" s="41">
        <v>878.79</v>
      </c>
      <c r="K72" s="45">
        <f t="shared" si="25"/>
        <v>54.829793606029597</v>
      </c>
      <c r="L72" s="45">
        <f t="shared" si="26"/>
        <v>28.348064516129028</v>
      </c>
    </row>
    <row r="73" spans="2:12">
      <c r="B73" s="82"/>
      <c r="C73" s="85"/>
      <c r="D73" s="83"/>
      <c r="E73" s="83">
        <v>3225</v>
      </c>
      <c r="F73" s="83" t="s">
        <v>94</v>
      </c>
      <c r="G73" s="67">
        <v>8077.29</v>
      </c>
      <c r="H73" s="67">
        <v>6572.79</v>
      </c>
      <c r="I73" s="67">
        <v>3572.79</v>
      </c>
      <c r="J73" s="41">
        <v>2368.0300000000002</v>
      </c>
      <c r="K73" s="45">
        <f t="shared" si="25"/>
        <v>29.317134831112913</v>
      </c>
      <c r="L73" s="45">
        <f t="shared" si="26"/>
        <v>66.279574226304945</v>
      </c>
    </row>
    <row r="74" spans="2:12">
      <c r="B74" s="82"/>
      <c r="C74" s="82"/>
      <c r="D74" s="83"/>
      <c r="E74" s="83">
        <v>3227</v>
      </c>
      <c r="F74" s="83" t="s">
        <v>96</v>
      </c>
      <c r="G74" s="67">
        <v>349.79</v>
      </c>
      <c r="H74" s="67">
        <v>500</v>
      </c>
      <c r="I74" s="67">
        <v>366.09</v>
      </c>
      <c r="J74" s="41">
        <v>366.09</v>
      </c>
      <c r="K74" s="45">
        <f t="shared" si="25"/>
        <v>104.65993882043509</v>
      </c>
      <c r="L74" s="45">
        <f t="shared" si="26"/>
        <v>100</v>
      </c>
    </row>
    <row r="75" spans="2:12">
      <c r="B75" s="82"/>
      <c r="C75" s="82"/>
      <c r="D75" s="83">
        <v>323</v>
      </c>
      <c r="E75" s="83"/>
      <c r="F75" s="83" t="s">
        <v>126</v>
      </c>
      <c r="G75" s="67">
        <f>SUM(G76:G84)</f>
        <v>25460.62</v>
      </c>
      <c r="H75" s="67">
        <f>SUM(H76:H84)</f>
        <v>46922.03</v>
      </c>
      <c r="I75" s="67">
        <f>SUM(I76:I84)</f>
        <v>46233.68</v>
      </c>
      <c r="J75" s="67">
        <f t="shared" ref="J75" si="33">SUM(J76:J84)</f>
        <v>26309.469999999998</v>
      </c>
      <c r="K75" s="45">
        <f t="shared" si="25"/>
        <v>103.33397222848461</v>
      </c>
      <c r="L75" s="45">
        <f t="shared" si="26"/>
        <v>56.905420464042656</v>
      </c>
    </row>
    <row r="76" spans="2:12">
      <c r="B76" s="82"/>
      <c r="C76" s="82"/>
      <c r="D76" s="83"/>
      <c r="E76" s="83">
        <v>3231</v>
      </c>
      <c r="F76" s="83" t="s">
        <v>97</v>
      </c>
      <c r="G76" s="67">
        <v>11738.49</v>
      </c>
      <c r="H76" s="67">
        <v>19623.080000000002</v>
      </c>
      <c r="I76" s="67">
        <v>19823.080000000002</v>
      </c>
      <c r="J76" s="41">
        <v>12898.41</v>
      </c>
      <c r="K76" s="45">
        <f t="shared" si="25"/>
        <v>109.88133908194324</v>
      </c>
      <c r="L76" s="45">
        <f t="shared" si="26"/>
        <v>65.067638328655278</v>
      </c>
    </row>
    <row r="77" spans="2:12">
      <c r="B77" s="82"/>
      <c r="C77" s="82"/>
      <c r="D77" s="83"/>
      <c r="E77" s="83">
        <v>3232</v>
      </c>
      <c r="F77" s="83" t="s">
        <v>98</v>
      </c>
      <c r="G77" s="67">
        <v>3278.6</v>
      </c>
      <c r="H77" s="67">
        <v>4848</v>
      </c>
      <c r="I77" s="67">
        <v>4848</v>
      </c>
      <c r="J77" s="41">
        <v>2185.8000000000002</v>
      </c>
      <c r="K77" s="45">
        <f t="shared" si="25"/>
        <v>66.668700054901493</v>
      </c>
      <c r="L77" s="45">
        <f t="shared" si="26"/>
        <v>45.086633663366335</v>
      </c>
    </row>
    <row r="78" spans="2:12">
      <c r="B78" s="82"/>
      <c r="C78" s="82"/>
      <c r="D78" s="83"/>
      <c r="E78" s="83">
        <v>3233</v>
      </c>
      <c r="F78" s="83" t="s">
        <v>99</v>
      </c>
      <c r="G78" s="67">
        <v>52</v>
      </c>
      <c r="H78" s="67">
        <v>78</v>
      </c>
      <c r="I78" s="67">
        <v>78</v>
      </c>
      <c r="J78" s="41">
        <v>78</v>
      </c>
      <c r="K78" s="45">
        <f t="shared" si="25"/>
        <v>150</v>
      </c>
      <c r="L78" s="45">
        <f t="shared" si="26"/>
        <v>100</v>
      </c>
    </row>
    <row r="79" spans="2:12">
      <c r="B79" s="82"/>
      <c r="C79" s="82"/>
      <c r="D79" s="83"/>
      <c r="E79" s="83">
        <v>3234</v>
      </c>
      <c r="F79" s="83" t="s">
        <v>100</v>
      </c>
      <c r="G79" s="67">
        <v>4330.6499999999996</v>
      </c>
      <c r="H79" s="67">
        <v>11303.61</v>
      </c>
      <c r="I79" s="67">
        <v>11303.61</v>
      </c>
      <c r="J79" s="41">
        <v>5075.41</v>
      </c>
      <c r="K79" s="45">
        <f t="shared" si="25"/>
        <v>117.19741840139473</v>
      </c>
      <c r="L79" s="45">
        <f t="shared" si="26"/>
        <v>44.900788332223065</v>
      </c>
    </row>
    <row r="80" spans="2:12">
      <c r="B80" s="82"/>
      <c r="C80" s="82"/>
      <c r="D80" s="83"/>
      <c r="E80" s="83">
        <v>3235</v>
      </c>
      <c r="F80" s="83" t="s">
        <v>101</v>
      </c>
      <c r="G80" s="67">
        <v>49.8</v>
      </c>
      <c r="H80" s="67">
        <v>120</v>
      </c>
      <c r="I80" s="67">
        <v>120</v>
      </c>
      <c r="J80" s="41">
        <v>49.8</v>
      </c>
      <c r="K80" s="45">
        <f t="shared" si="25"/>
        <v>100</v>
      </c>
      <c r="L80" s="45">
        <f t="shared" si="26"/>
        <v>41.5</v>
      </c>
    </row>
    <row r="81" spans="2:12">
      <c r="B81" s="82"/>
      <c r="C81" s="82"/>
      <c r="D81" s="83"/>
      <c r="E81" s="83">
        <v>3236</v>
      </c>
      <c r="F81" s="83" t="s">
        <v>102</v>
      </c>
      <c r="G81" s="67">
        <v>91.14</v>
      </c>
      <c r="H81" s="67">
        <v>2500</v>
      </c>
      <c r="I81" s="67">
        <v>2500</v>
      </c>
      <c r="J81" s="41">
        <v>2400</v>
      </c>
      <c r="K81" s="45">
        <f t="shared" si="25"/>
        <v>2633.3113890717577</v>
      </c>
      <c r="L81" s="45">
        <f t="shared" si="26"/>
        <v>96</v>
      </c>
    </row>
    <row r="82" spans="2:12">
      <c r="B82" s="82"/>
      <c r="C82" s="82"/>
      <c r="D82" s="83"/>
      <c r="E82" s="83">
        <v>3237</v>
      </c>
      <c r="F82" s="83" t="s">
        <v>103</v>
      </c>
      <c r="G82" s="67">
        <v>1181.1500000000001</v>
      </c>
      <c r="H82" s="67">
        <v>2465.34</v>
      </c>
      <c r="I82" s="67">
        <v>2763.27</v>
      </c>
      <c r="J82" s="41">
        <v>1552.87</v>
      </c>
      <c r="K82" s="45">
        <f t="shared" si="25"/>
        <v>131.4710240020319</v>
      </c>
      <c r="L82" s="45">
        <f t="shared" si="26"/>
        <v>56.196824776442398</v>
      </c>
    </row>
    <row r="83" spans="2:12">
      <c r="B83" s="82"/>
      <c r="C83" s="82"/>
      <c r="D83" s="83"/>
      <c r="E83" s="83">
        <v>3238</v>
      </c>
      <c r="F83" s="83" t="s">
        <v>104</v>
      </c>
      <c r="G83" s="67">
        <v>4105.2299999999996</v>
      </c>
      <c r="H83" s="67">
        <v>3700</v>
      </c>
      <c r="I83" s="67">
        <v>2513.7199999999998</v>
      </c>
      <c r="J83" s="41">
        <v>1016.23</v>
      </c>
      <c r="K83" s="45">
        <f t="shared" si="25"/>
        <v>24.754520453178021</v>
      </c>
      <c r="L83" s="45">
        <f t="shared" si="26"/>
        <v>40.427334786690643</v>
      </c>
    </row>
    <row r="84" spans="2:12">
      <c r="B84" s="82"/>
      <c r="C84" s="82"/>
      <c r="D84" s="83"/>
      <c r="E84" s="83">
        <v>3239</v>
      </c>
      <c r="F84" s="83" t="s">
        <v>105</v>
      </c>
      <c r="G84" s="67">
        <v>633.55999999999995</v>
      </c>
      <c r="H84" s="67">
        <v>2284</v>
      </c>
      <c r="I84" s="67">
        <v>2284</v>
      </c>
      <c r="J84" s="41">
        <v>1052.95</v>
      </c>
      <c r="K84" s="45">
        <f t="shared" si="25"/>
        <v>166.19578256203044</v>
      </c>
      <c r="L84" s="45">
        <f t="shared" si="26"/>
        <v>46.101138353765322</v>
      </c>
    </row>
    <row r="85" spans="2:12">
      <c r="B85" s="82"/>
      <c r="C85" s="82"/>
      <c r="D85" s="83">
        <v>324</v>
      </c>
      <c r="E85" s="83"/>
      <c r="F85" s="83" t="s">
        <v>128</v>
      </c>
      <c r="G85" s="67">
        <v>0</v>
      </c>
      <c r="H85" s="67">
        <v>0</v>
      </c>
      <c r="I85" s="67">
        <v>0</v>
      </c>
      <c r="J85" s="41">
        <v>0</v>
      </c>
      <c r="K85" s="45" t="e">
        <f t="shared" si="25"/>
        <v>#DIV/0!</v>
      </c>
      <c r="L85" s="45" t="e">
        <f t="shared" si="26"/>
        <v>#DIV/0!</v>
      </c>
    </row>
    <row r="86" spans="2:12">
      <c r="B86" s="82"/>
      <c r="C86" s="82"/>
      <c r="D86" s="83">
        <v>329</v>
      </c>
      <c r="E86" s="83"/>
      <c r="F86" s="83" t="s">
        <v>109</v>
      </c>
      <c r="G86" s="67">
        <f>SUM(G87:G92)</f>
        <v>3200.0699999999997</v>
      </c>
      <c r="H86" s="67">
        <f>SUM(H87:H92)</f>
        <v>7568.18</v>
      </c>
      <c r="I86" s="67">
        <f>SUM(I87:I92)</f>
        <v>7612.26</v>
      </c>
      <c r="J86" s="67">
        <f>SUM(J87:J92)</f>
        <v>2046.7799999999997</v>
      </c>
      <c r="K86" s="45">
        <f t="shared" si="25"/>
        <v>63.960475864590464</v>
      </c>
      <c r="L86" s="45">
        <f t="shared" si="26"/>
        <v>26.887941294700912</v>
      </c>
    </row>
    <row r="87" spans="2:12">
      <c r="B87" s="82"/>
      <c r="C87" s="82"/>
      <c r="D87" s="83"/>
      <c r="E87" s="83">
        <v>3292</v>
      </c>
      <c r="F87" s="83" t="s">
        <v>106</v>
      </c>
      <c r="G87" s="67">
        <v>0</v>
      </c>
      <c r="H87" s="67">
        <v>197</v>
      </c>
      <c r="I87" s="67">
        <v>197</v>
      </c>
      <c r="J87" s="41">
        <v>0</v>
      </c>
      <c r="K87" s="45" t="e">
        <f t="shared" si="25"/>
        <v>#DIV/0!</v>
      </c>
      <c r="L87" s="45">
        <f t="shared" si="26"/>
        <v>0</v>
      </c>
    </row>
    <row r="88" spans="2:12">
      <c r="B88" s="82"/>
      <c r="C88" s="82"/>
      <c r="D88" s="83"/>
      <c r="E88" s="83">
        <v>3293</v>
      </c>
      <c r="F88" s="83" t="s">
        <v>107</v>
      </c>
      <c r="G88" s="67">
        <v>62.38</v>
      </c>
      <c r="H88" s="67">
        <v>1513.88</v>
      </c>
      <c r="I88" s="67">
        <v>1513.88</v>
      </c>
      <c r="J88" s="41">
        <v>364.48</v>
      </c>
      <c r="K88" s="45">
        <f t="shared" si="25"/>
        <v>584.28983648605322</v>
      </c>
      <c r="L88" s="45">
        <f t="shared" si="26"/>
        <v>24.075884482257511</v>
      </c>
    </row>
    <row r="89" spans="2:12">
      <c r="B89" s="82"/>
      <c r="C89" s="82"/>
      <c r="D89" s="83"/>
      <c r="E89" s="83">
        <v>3294</v>
      </c>
      <c r="F89" s="83" t="s">
        <v>142</v>
      </c>
      <c r="G89" s="67">
        <v>157.09</v>
      </c>
      <c r="H89" s="67">
        <v>212.09</v>
      </c>
      <c r="I89" s="67">
        <v>212.09</v>
      </c>
      <c r="J89" s="67">
        <v>148.09</v>
      </c>
      <c r="K89" s="45">
        <f t="shared" si="25"/>
        <v>94.270800178241771</v>
      </c>
      <c r="L89" s="45">
        <f t="shared" si="26"/>
        <v>69.824131265028996</v>
      </c>
    </row>
    <row r="90" spans="2:12">
      <c r="B90" s="82"/>
      <c r="C90" s="82"/>
      <c r="D90" s="83"/>
      <c r="E90" s="83">
        <v>3295</v>
      </c>
      <c r="F90" s="83" t="s">
        <v>108</v>
      </c>
      <c r="G90" s="67">
        <v>1765.62</v>
      </c>
      <c r="H90" s="67">
        <v>3180</v>
      </c>
      <c r="I90" s="67">
        <v>3180</v>
      </c>
      <c r="J90" s="41">
        <v>1071.8399999999999</v>
      </c>
      <c r="K90" s="45">
        <f t="shared" si="25"/>
        <v>60.706154212118122</v>
      </c>
      <c r="L90" s="45">
        <f t="shared" si="26"/>
        <v>33.705660377358484</v>
      </c>
    </row>
    <row r="91" spans="2:12">
      <c r="B91" s="82"/>
      <c r="C91" s="82"/>
      <c r="D91" s="83"/>
      <c r="E91" s="83">
        <v>3296</v>
      </c>
      <c r="F91" s="83" t="s">
        <v>143</v>
      </c>
      <c r="G91" s="67">
        <v>0</v>
      </c>
      <c r="H91" s="67">
        <v>0</v>
      </c>
      <c r="I91" s="67">
        <v>0</v>
      </c>
      <c r="J91" s="41">
        <v>0</v>
      </c>
      <c r="K91" s="45" t="e">
        <f t="shared" si="25"/>
        <v>#DIV/0!</v>
      </c>
      <c r="L91" s="45" t="e">
        <f t="shared" si="26"/>
        <v>#DIV/0!</v>
      </c>
    </row>
    <row r="92" spans="2:12">
      <c r="B92" s="82"/>
      <c r="C92" s="82"/>
      <c r="D92" s="83"/>
      <c r="E92" s="83">
        <v>3299</v>
      </c>
      <c r="F92" s="83" t="s">
        <v>109</v>
      </c>
      <c r="G92" s="67">
        <v>1214.98</v>
      </c>
      <c r="H92" s="67">
        <v>2465.21</v>
      </c>
      <c r="I92" s="67">
        <v>2509.29</v>
      </c>
      <c r="J92" s="41">
        <v>462.37</v>
      </c>
      <c r="K92" s="45">
        <f t="shared" si="25"/>
        <v>38.055770465357455</v>
      </c>
      <c r="L92" s="45">
        <f t="shared" si="26"/>
        <v>18.426327766021462</v>
      </c>
    </row>
    <row r="93" spans="2:12">
      <c r="B93" s="82"/>
      <c r="C93" s="82">
        <v>34</v>
      </c>
      <c r="D93" s="83"/>
      <c r="E93" s="83"/>
      <c r="F93" s="83" t="s">
        <v>113</v>
      </c>
      <c r="G93" s="67">
        <f>G94</f>
        <v>149.22999999999999</v>
      </c>
      <c r="H93" s="67">
        <f>H94</f>
        <v>265</v>
      </c>
      <c r="I93" s="67">
        <f>I94</f>
        <v>265</v>
      </c>
      <c r="J93" s="67">
        <f t="shared" ref="J93" si="34">J94</f>
        <v>146.16</v>
      </c>
      <c r="K93" s="45">
        <f t="shared" si="25"/>
        <v>97.942772900891256</v>
      </c>
      <c r="L93" s="45">
        <f t="shared" si="26"/>
        <v>55.154716981132083</v>
      </c>
    </row>
    <row r="94" spans="2:12">
      <c r="B94" s="82"/>
      <c r="C94" s="82"/>
      <c r="D94" s="83">
        <v>343</v>
      </c>
      <c r="E94" s="83"/>
      <c r="F94" s="83" t="s">
        <v>110</v>
      </c>
      <c r="G94" s="67">
        <f>SUM(G95:G98)</f>
        <v>149.22999999999999</v>
      </c>
      <c r="H94" s="67">
        <f>SUM(H95:H98)</f>
        <v>265</v>
      </c>
      <c r="I94" s="67">
        <f t="shared" ref="I94:J94" si="35">SUM(I95:I98)</f>
        <v>265</v>
      </c>
      <c r="J94" s="67">
        <f t="shared" si="35"/>
        <v>146.16</v>
      </c>
      <c r="K94" s="45">
        <f t="shared" si="25"/>
        <v>97.942772900891256</v>
      </c>
      <c r="L94" s="45">
        <f t="shared" si="26"/>
        <v>55.154716981132083</v>
      </c>
    </row>
    <row r="95" spans="2:12">
      <c r="B95" s="82"/>
      <c r="C95" s="82"/>
      <c r="D95" s="83"/>
      <c r="E95" s="83">
        <v>3431</v>
      </c>
      <c r="F95" s="83" t="s">
        <v>112</v>
      </c>
      <c r="G95" s="67">
        <v>149.22999999999999</v>
      </c>
      <c r="H95" s="67">
        <v>265</v>
      </c>
      <c r="I95" s="67">
        <v>265</v>
      </c>
      <c r="J95" s="41">
        <v>146.16</v>
      </c>
      <c r="K95" s="45">
        <f t="shared" si="25"/>
        <v>97.942772900891256</v>
      </c>
      <c r="L95" s="45">
        <f t="shared" si="26"/>
        <v>55.154716981132083</v>
      </c>
    </row>
    <row r="96" spans="2:12" ht="26.4">
      <c r="B96" s="82"/>
      <c r="C96" s="82"/>
      <c r="D96" s="83"/>
      <c r="E96" s="83">
        <v>3432</v>
      </c>
      <c r="F96" s="95" t="s">
        <v>111</v>
      </c>
      <c r="G96" s="67">
        <v>0</v>
      </c>
      <c r="H96" s="67">
        <v>0</v>
      </c>
      <c r="I96" s="67">
        <v>0</v>
      </c>
      <c r="J96" s="41">
        <v>0</v>
      </c>
      <c r="K96" s="45" t="e">
        <f t="shared" si="25"/>
        <v>#DIV/0!</v>
      </c>
      <c r="L96" s="45" t="e">
        <f t="shared" si="26"/>
        <v>#DIV/0!</v>
      </c>
    </row>
    <row r="97" spans="2:12">
      <c r="B97" s="82"/>
      <c r="C97" s="82"/>
      <c r="D97" s="83"/>
      <c r="E97" s="83">
        <v>3433</v>
      </c>
      <c r="F97" s="95" t="s">
        <v>127</v>
      </c>
      <c r="G97" s="67">
        <v>0</v>
      </c>
      <c r="H97" s="67">
        <v>0</v>
      </c>
      <c r="I97" s="67">
        <v>0</v>
      </c>
      <c r="J97" s="41">
        <v>0</v>
      </c>
      <c r="K97" s="45" t="e">
        <f t="shared" si="25"/>
        <v>#DIV/0!</v>
      </c>
      <c r="L97" s="45" t="e">
        <f t="shared" si="26"/>
        <v>#DIV/0!</v>
      </c>
    </row>
    <row r="98" spans="2:12">
      <c r="B98" s="82"/>
      <c r="C98" s="82"/>
      <c r="D98" s="83"/>
      <c r="E98" s="83">
        <v>3434</v>
      </c>
      <c r="F98" s="83" t="s">
        <v>114</v>
      </c>
      <c r="G98" s="67">
        <v>0</v>
      </c>
      <c r="H98" s="67">
        <v>0</v>
      </c>
      <c r="I98" s="67">
        <v>0</v>
      </c>
      <c r="J98" s="41">
        <v>0</v>
      </c>
      <c r="K98" s="45" t="e">
        <f t="shared" si="25"/>
        <v>#DIV/0!</v>
      </c>
      <c r="L98" s="45" t="e">
        <f t="shared" si="26"/>
        <v>#DIV/0!</v>
      </c>
    </row>
    <row r="99" spans="2:12" ht="26.4">
      <c r="B99" s="82"/>
      <c r="C99" s="82">
        <v>37</v>
      </c>
      <c r="D99" s="83"/>
      <c r="E99" s="83"/>
      <c r="F99" s="95" t="s">
        <v>115</v>
      </c>
      <c r="G99" s="67">
        <f>G100</f>
        <v>56443.32</v>
      </c>
      <c r="H99" s="67">
        <f>H100</f>
        <v>135726.07999999999</v>
      </c>
      <c r="I99" s="67">
        <f>I100</f>
        <v>135726.07999999999</v>
      </c>
      <c r="J99" s="67">
        <f t="shared" ref="J99" si="36">J100</f>
        <v>60981.83</v>
      </c>
      <c r="K99" s="45">
        <f t="shared" si="25"/>
        <v>108.04082750624875</v>
      </c>
      <c r="L99" s="45">
        <f t="shared" si="26"/>
        <v>44.930075339978885</v>
      </c>
    </row>
    <row r="100" spans="2:12" ht="26.4">
      <c r="B100" s="82"/>
      <c r="C100" s="82"/>
      <c r="D100" s="83">
        <v>372</v>
      </c>
      <c r="E100" s="83"/>
      <c r="F100" s="95" t="s">
        <v>116</v>
      </c>
      <c r="G100" s="67">
        <f>G101</f>
        <v>56443.32</v>
      </c>
      <c r="H100" s="67">
        <f t="shared" ref="H100:J100" si="37">H101</f>
        <v>135726.07999999999</v>
      </c>
      <c r="I100" s="67">
        <f t="shared" si="37"/>
        <v>135726.07999999999</v>
      </c>
      <c r="J100" s="67">
        <f t="shared" si="37"/>
        <v>60981.83</v>
      </c>
      <c r="K100" s="45">
        <f t="shared" si="25"/>
        <v>108.04082750624875</v>
      </c>
      <c r="L100" s="45">
        <f t="shared" si="26"/>
        <v>44.930075339978885</v>
      </c>
    </row>
    <row r="101" spans="2:12">
      <c r="B101" s="82"/>
      <c r="C101" s="82"/>
      <c r="D101" s="83"/>
      <c r="E101" s="83">
        <v>3722</v>
      </c>
      <c r="F101" s="95" t="s">
        <v>117</v>
      </c>
      <c r="G101" s="67">
        <v>56443.32</v>
      </c>
      <c r="H101" s="67">
        <v>135726.07999999999</v>
      </c>
      <c r="I101" s="67">
        <v>135726.07999999999</v>
      </c>
      <c r="J101" s="41">
        <v>60981.83</v>
      </c>
      <c r="K101" s="45">
        <f t="shared" si="25"/>
        <v>108.04082750624875</v>
      </c>
      <c r="L101" s="45">
        <f t="shared" si="26"/>
        <v>44.930075339978885</v>
      </c>
    </row>
    <row r="102" spans="2:12">
      <c r="B102" s="82"/>
      <c r="C102" s="82">
        <v>38</v>
      </c>
      <c r="D102" s="83"/>
      <c r="E102" s="83"/>
      <c r="F102" s="95" t="s">
        <v>118</v>
      </c>
      <c r="G102" s="67">
        <f>G103</f>
        <v>0</v>
      </c>
      <c r="H102" s="67">
        <f t="shared" ref="H102:J103" si="38">H103</f>
        <v>1121.25</v>
      </c>
      <c r="I102" s="67">
        <f t="shared" si="38"/>
        <v>1010.81</v>
      </c>
      <c r="J102" s="67">
        <f>J103</f>
        <v>1008</v>
      </c>
      <c r="K102" s="45" t="e">
        <f t="shared" si="25"/>
        <v>#DIV/0!</v>
      </c>
      <c r="L102" s="45">
        <f t="shared" si="26"/>
        <v>99.722005124603044</v>
      </c>
    </row>
    <row r="103" spans="2:12">
      <c r="B103" s="82"/>
      <c r="C103" s="82"/>
      <c r="D103" s="83">
        <v>381</v>
      </c>
      <c r="E103" s="83"/>
      <c r="F103" s="95" t="s">
        <v>119</v>
      </c>
      <c r="G103" s="67">
        <f>G104</f>
        <v>0</v>
      </c>
      <c r="H103" s="67">
        <f>H104</f>
        <v>1121.25</v>
      </c>
      <c r="I103" s="67">
        <f>I104</f>
        <v>1010.81</v>
      </c>
      <c r="J103" s="67">
        <f t="shared" si="38"/>
        <v>1008</v>
      </c>
      <c r="K103" s="45" t="e">
        <f t="shared" si="25"/>
        <v>#DIV/0!</v>
      </c>
      <c r="L103" s="45">
        <f t="shared" si="26"/>
        <v>99.722005124603044</v>
      </c>
    </row>
    <row r="104" spans="2:12">
      <c r="B104" s="82"/>
      <c r="C104" s="82"/>
      <c r="D104" s="83"/>
      <c r="E104" s="83">
        <v>3812</v>
      </c>
      <c r="F104" s="95" t="s">
        <v>120</v>
      </c>
      <c r="G104" s="67">
        <v>0</v>
      </c>
      <c r="H104" s="67">
        <v>1121.25</v>
      </c>
      <c r="I104" s="67">
        <v>1010.81</v>
      </c>
      <c r="J104" s="41">
        <v>1008</v>
      </c>
      <c r="K104" s="45" t="e">
        <f t="shared" si="25"/>
        <v>#DIV/0!</v>
      </c>
      <c r="L104" s="45">
        <f t="shared" si="26"/>
        <v>99.722005124603044</v>
      </c>
    </row>
    <row r="105" spans="2:12">
      <c r="B105" s="96">
        <v>4</v>
      </c>
      <c r="C105" s="96"/>
      <c r="D105" s="96"/>
      <c r="E105" s="96"/>
      <c r="F105" s="97" t="s">
        <v>6</v>
      </c>
      <c r="G105" s="68">
        <f>SUM(G106+G110+G119)</f>
        <v>0</v>
      </c>
      <c r="H105" s="68">
        <f>SUM(H106+H110+H119)</f>
        <v>20876.849999999999</v>
      </c>
      <c r="I105" s="68">
        <f>SUM(I106+I110+I119)</f>
        <v>83756.52</v>
      </c>
      <c r="J105" s="68">
        <f>SUM(J110+J119)</f>
        <v>1255.53</v>
      </c>
      <c r="K105" s="45" t="e">
        <f t="shared" si="25"/>
        <v>#DIV/0!</v>
      </c>
      <c r="L105" s="45">
        <f t="shared" si="26"/>
        <v>1.4990235984016527</v>
      </c>
    </row>
    <row r="106" spans="2:12" ht="18.75" customHeight="1">
      <c r="B106" s="96"/>
      <c r="C106" s="96">
        <v>41</v>
      </c>
      <c r="D106" s="96"/>
      <c r="E106" s="96"/>
      <c r="F106" s="98" t="s">
        <v>146</v>
      </c>
      <c r="G106" s="67">
        <f>G107</f>
        <v>0</v>
      </c>
      <c r="H106" s="67">
        <f>H107</f>
        <v>0</v>
      </c>
      <c r="I106" s="67">
        <f>I107</f>
        <v>0</v>
      </c>
      <c r="J106" s="67">
        <f t="shared" ref="J106" si="39">J107</f>
        <v>0</v>
      </c>
      <c r="K106" s="45" t="e">
        <f t="shared" si="25"/>
        <v>#DIV/0!</v>
      </c>
      <c r="L106" s="45" t="e">
        <f t="shared" si="26"/>
        <v>#DIV/0!</v>
      </c>
    </row>
    <row r="107" spans="2:12">
      <c r="B107" s="96"/>
      <c r="C107" s="96"/>
      <c r="D107" s="99">
        <v>412</v>
      </c>
      <c r="E107" s="99"/>
      <c r="F107" s="98" t="s">
        <v>144</v>
      </c>
      <c r="G107" s="67">
        <f>G109</f>
        <v>0</v>
      </c>
      <c r="H107" s="67">
        <f>H109+H108</f>
        <v>0</v>
      </c>
      <c r="I107" s="67">
        <f>I109+I108</f>
        <v>0</v>
      </c>
      <c r="J107" s="67">
        <f>J109</f>
        <v>0</v>
      </c>
      <c r="K107" s="45" t="e">
        <f t="shared" si="25"/>
        <v>#DIV/0!</v>
      </c>
      <c r="L107" s="45" t="e">
        <f t="shared" si="26"/>
        <v>#DIV/0!</v>
      </c>
    </row>
    <row r="108" spans="2:12">
      <c r="B108" s="96"/>
      <c r="C108" s="96"/>
      <c r="D108" s="99"/>
      <c r="E108" s="99">
        <v>4123</v>
      </c>
      <c r="F108" s="98" t="s">
        <v>145</v>
      </c>
      <c r="G108" s="67">
        <v>0</v>
      </c>
      <c r="H108" s="67">
        <v>0</v>
      </c>
      <c r="I108" s="67">
        <v>0</v>
      </c>
      <c r="J108" s="67">
        <v>0</v>
      </c>
      <c r="K108" s="45"/>
      <c r="L108" s="45"/>
    </row>
    <row r="109" spans="2:12">
      <c r="B109" s="96"/>
      <c r="C109" s="96"/>
      <c r="D109" s="99"/>
      <c r="E109" s="99">
        <v>4126</v>
      </c>
      <c r="F109" s="98" t="s">
        <v>153</v>
      </c>
      <c r="G109" s="68">
        <v>0</v>
      </c>
      <c r="H109" s="68">
        <v>0</v>
      </c>
      <c r="I109" s="68">
        <v>0</v>
      </c>
      <c r="J109" s="68">
        <v>0</v>
      </c>
      <c r="K109" s="45" t="e">
        <f t="shared" si="25"/>
        <v>#DIV/0!</v>
      </c>
      <c r="L109" s="45" t="e">
        <f t="shared" si="26"/>
        <v>#DIV/0!</v>
      </c>
    </row>
    <row r="110" spans="2:12">
      <c r="B110" s="89"/>
      <c r="C110" s="89">
        <v>42</v>
      </c>
      <c r="D110" s="89"/>
      <c r="E110" s="89"/>
      <c r="F110" s="100" t="s">
        <v>121</v>
      </c>
      <c r="G110" s="67">
        <f>SUM(G111+G117)</f>
        <v>0</v>
      </c>
      <c r="H110" s="67">
        <f>SUM(H111+H117)</f>
        <v>18016.849999999999</v>
      </c>
      <c r="I110" s="67">
        <f>SUM(I111+I117)</f>
        <v>70475.37000000001</v>
      </c>
      <c r="J110" s="67">
        <f>SUM(J111+J116)</f>
        <v>984.38</v>
      </c>
      <c r="K110" s="45" t="e">
        <f t="shared" si="25"/>
        <v>#DIV/0!</v>
      </c>
      <c r="L110" s="45">
        <f t="shared" si="26"/>
        <v>1.3967716664701439</v>
      </c>
    </row>
    <row r="111" spans="2:12">
      <c r="B111" s="89"/>
      <c r="C111" s="89"/>
      <c r="D111" s="82">
        <v>422</v>
      </c>
      <c r="E111" s="82"/>
      <c r="F111" s="82" t="s">
        <v>122</v>
      </c>
      <c r="G111" s="67">
        <f>SUM(G112:G116)</f>
        <v>0</v>
      </c>
      <c r="H111" s="67">
        <f>SUM(H112+H113+H114+H115+H116)</f>
        <v>11500</v>
      </c>
      <c r="I111" s="67">
        <f>SUM(I112+I113+I114+I115+I116)</f>
        <v>63958.520000000004</v>
      </c>
      <c r="J111" s="67">
        <v>0</v>
      </c>
      <c r="K111" s="45" t="e">
        <f t="shared" si="25"/>
        <v>#DIV/0!</v>
      </c>
      <c r="L111" s="45">
        <f t="shared" si="26"/>
        <v>0</v>
      </c>
    </row>
    <row r="112" spans="2:12">
      <c r="B112" s="89"/>
      <c r="C112" s="89"/>
      <c r="D112" s="82"/>
      <c r="E112" s="82">
        <v>4221</v>
      </c>
      <c r="F112" s="82" t="s">
        <v>81</v>
      </c>
      <c r="G112" s="67">
        <v>0</v>
      </c>
      <c r="H112" s="67">
        <v>3241</v>
      </c>
      <c r="I112" s="76">
        <v>13380.69</v>
      </c>
      <c r="J112" s="41">
        <v>0</v>
      </c>
      <c r="K112" s="45" t="e">
        <f t="shared" si="25"/>
        <v>#DIV/0!</v>
      </c>
      <c r="L112" s="45">
        <f t="shared" si="26"/>
        <v>0</v>
      </c>
    </row>
    <row r="113" spans="2:12">
      <c r="B113" s="89"/>
      <c r="C113" s="89"/>
      <c r="D113" s="82"/>
      <c r="E113" s="82">
        <v>4222</v>
      </c>
      <c r="F113" s="82" t="s">
        <v>160</v>
      </c>
      <c r="G113" s="67"/>
      <c r="H113" s="67">
        <v>3300</v>
      </c>
      <c r="I113" s="76">
        <v>3768.83</v>
      </c>
      <c r="J113" s="41">
        <v>3768.83</v>
      </c>
      <c r="K113" s="45" t="e">
        <f t="shared" si="25"/>
        <v>#DIV/0!</v>
      </c>
      <c r="L113" s="45">
        <f t="shared" si="26"/>
        <v>100</v>
      </c>
    </row>
    <row r="114" spans="2:12">
      <c r="B114" s="89"/>
      <c r="C114" s="89"/>
      <c r="D114" s="82"/>
      <c r="E114" s="82">
        <v>4223</v>
      </c>
      <c r="F114" s="82" t="s">
        <v>147</v>
      </c>
      <c r="G114" s="67"/>
      <c r="H114" s="67">
        <v>2300</v>
      </c>
      <c r="I114" s="76">
        <v>2300</v>
      </c>
      <c r="J114" s="41">
        <v>0</v>
      </c>
      <c r="K114" s="45" t="e">
        <f t="shared" si="25"/>
        <v>#DIV/0!</v>
      </c>
      <c r="L114" s="45">
        <f t="shared" si="26"/>
        <v>0</v>
      </c>
    </row>
    <row r="115" spans="2:12">
      <c r="B115" s="89"/>
      <c r="C115" s="89"/>
      <c r="D115" s="82"/>
      <c r="E115" s="82">
        <v>4225</v>
      </c>
      <c r="F115" s="82" t="s">
        <v>148</v>
      </c>
      <c r="G115" s="67">
        <v>0</v>
      </c>
      <c r="H115" s="67">
        <v>0</v>
      </c>
      <c r="I115" s="76">
        <v>0</v>
      </c>
      <c r="J115" s="41">
        <v>0</v>
      </c>
      <c r="K115" s="45" t="e">
        <f t="shared" si="25"/>
        <v>#DIV/0!</v>
      </c>
      <c r="L115" s="45" t="e">
        <f t="shared" si="26"/>
        <v>#DIV/0!</v>
      </c>
    </row>
    <row r="116" spans="2:12">
      <c r="B116" s="89"/>
      <c r="C116" s="89"/>
      <c r="D116" s="82"/>
      <c r="E116" s="82">
        <v>4227</v>
      </c>
      <c r="F116" s="82" t="s">
        <v>123</v>
      </c>
      <c r="G116" s="67"/>
      <c r="H116" s="67">
        <v>2659</v>
      </c>
      <c r="I116" s="76">
        <v>44509</v>
      </c>
      <c r="J116" s="41">
        <v>984.38</v>
      </c>
      <c r="K116" s="45" t="e">
        <f t="shared" si="25"/>
        <v>#DIV/0!</v>
      </c>
      <c r="L116" s="45">
        <f t="shared" si="26"/>
        <v>2.2116425891392755</v>
      </c>
    </row>
    <row r="117" spans="2:12">
      <c r="B117" s="89"/>
      <c r="C117" s="89"/>
      <c r="D117" s="82">
        <v>424</v>
      </c>
      <c r="E117" s="82"/>
      <c r="F117" s="82" t="s">
        <v>124</v>
      </c>
      <c r="G117" s="67">
        <f>G118</f>
        <v>0</v>
      </c>
      <c r="H117" s="67">
        <f t="shared" ref="H117:J117" si="40">H118</f>
        <v>6516.85</v>
      </c>
      <c r="I117" s="67">
        <f t="shared" si="40"/>
        <v>6516.85</v>
      </c>
      <c r="J117" s="67">
        <f t="shared" si="40"/>
        <v>6914.4</v>
      </c>
      <c r="K117" s="45" t="e">
        <f t="shared" si="25"/>
        <v>#DIV/0!</v>
      </c>
      <c r="L117" s="45">
        <f t="shared" si="26"/>
        <v>106.10033988813612</v>
      </c>
    </row>
    <row r="118" spans="2:12">
      <c r="B118" s="89"/>
      <c r="C118" s="89"/>
      <c r="D118" s="82"/>
      <c r="E118" s="82">
        <v>4241</v>
      </c>
      <c r="F118" s="82" t="s">
        <v>125</v>
      </c>
      <c r="G118" s="67"/>
      <c r="H118" s="67">
        <v>6516.85</v>
      </c>
      <c r="I118" s="76">
        <v>6516.85</v>
      </c>
      <c r="J118" s="41">
        <v>6914.4</v>
      </c>
      <c r="K118" s="45" t="e">
        <f t="shared" si="25"/>
        <v>#DIV/0!</v>
      </c>
      <c r="L118" s="45">
        <f t="shared" si="26"/>
        <v>106.10033988813612</v>
      </c>
    </row>
    <row r="119" spans="2:12">
      <c r="B119" s="89"/>
      <c r="C119" s="89">
        <v>45</v>
      </c>
      <c r="D119" s="82"/>
      <c r="E119" s="82"/>
      <c r="F119" s="99" t="s">
        <v>152</v>
      </c>
      <c r="G119" s="68">
        <f>SUM(G121+G124)</f>
        <v>0</v>
      </c>
      <c r="H119" s="68">
        <f>SUM(H121+H124)</f>
        <v>2860</v>
      </c>
      <c r="I119" s="68">
        <f>SUM(I120+I121)</f>
        <v>13281.15</v>
      </c>
      <c r="J119" s="68">
        <f>SUM(J121+J124)</f>
        <v>271.14999999999998</v>
      </c>
      <c r="K119" s="45" t="e">
        <f t="shared" ref="K119:K121" si="41">SUM(J119/G119*100)</f>
        <v>#DIV/0!</v>
      </c>
      <c r="L119" s="45">
        <f t="shared" ref="L119:L121" si="42">SUM(J119/I119*100)</f>
        <v>2.0416153721628021</v>
      </c>
    </row>
    <row r="120" spans="2:12">
      <c r="B120" s="89"/>
      <c r="C120" s="89"/>
      <c r="D120" s="82"/>
      <c r="E120" s="82">
        <v>4511</v>
      </c>
      <c r="F120" s="99" t="s">
        <v>325</v>
      </c>
      <c r="G120" s="68">
        <v>0</v>
      </c>
      <c r="H120" s="68">
        <v>0</v>
      </c>
      <c r="I120" s="68">
        <v>10150</v>
      </c>
      <c r="J120" s="68">
        <v>0</v>
      </c>
      <c r="K120" s="45" t="e">
        <f t="shared" si="41"/>
        <v>#DIV/0!</v>
      </c>
      <c r="L120" s="45">
        <f t="shared" si="42"/>
        <v>0</v>
      </c>
    </row>
    <row r="121" spans="2:12">
      <c r="B121" s="89"/>
      <c r="C121" s="89"/>
      <c r="D121" s="82"/>
      <c r="E121" s="82">
        <v>4521</v>
      </c>
      <c r="F121" s="99" t="s">
        <v>296</v>
      </c>
      <c r="G121" s="67"/>
      <c r="H121" s="67">
        <v>2860</v>
      </c>
      <c r="I121" s="76">
        <v>3131.15</v>
      </c>
      <c r="J121" s="41">
        <v>271.14999999999998</v>
      </c>
      <c r="K121" s="45" t="e">
        <f t="shared" si="41"/>
        <v>#DIV/0!</v>
      </c>
      <c r="L121" s="45">
        <f t="shared" si="42"/>
        <v>8.6597575970490066</v>
      </c>
    </row>
    <row r="122" spans="2:12" ht="15" customHeight="1">
      <c r="B122" s="22"/>
      <c r="C122" s="22"/>
      <c r="D122" s="22"/>
      <c r="E122" s="22"/>
      <c r="F122" s="22"/>
      <c r="G122" s="70"/>
      <c r="H122" s="110"/>
      <c r="I122" s="22"/>
      <c r="J122" s="70"/>
      <c r="K122" s="22"/>
      <c r="L122" s="22"/>
    </row>
    <row r="123" spans="2:12">
      <c r="B123" s="22"/>
      <c r="C123" s="22"/>
      <c r="D123" s="22"/>
      <c r="E123" s="22"/>
      <c r="F123" s="22"/>
      <c r="G123" s="70"/>
      <c r="H123" s="110"/>
      <c r="I123" s="22"/>
      <c r="J123" s="70"/>
      <c r="K123" s="22"/>
      <c r="L123" s="22"/>
    </row>
    <row r="124" spans="2:12" ht="4.5" customHeight="1">
      <c r="B124" s="22"/>
      <c r="C124" s="22"/>
      <c r="D124" s="22"/>
      <c r="E124" s="22"/>
      <c r="F124" s="22"/>
      <c r="G124" s="70"/>
      <c r="H124" s="110"/>
      <c r="I124" s="22"/>
      <c r="J124" s="70"/>
      <c r="K124" s="22"/>
      <c r="L124" s="22"/>
    </row>
  </sheetData>
  <protectedRanges>
    <protectedRange algorithmName="SHA-512" hashValue="R8frfBQ/MhInQYm+jLEgMwgPwCkrGPIUaxyIFLRSCn/+fIsUU6bmJDax/r7gTh2PEAEvgODYwg0rRRjqSM/oww==" saltValue="tbZzHO5lCNHCDH5y3XGZag==" spinCount="100000" sqref="F14" name="Range1_1"/>
    <protectedRange algorithmName="SHA-512" hashValue="R8frfBQ/MhInQYm+jLEgMwgPwCkrGPIUaxyIFLRSCn/+fIsUU6bmJDax/r7gTh2PEAEvgODYwg0rRRjqSM/oww==" saltValue="tbZzHO5lCNHCDH5y3XGZag==" spinCount="100000" sqref="F15" name="Range1_4"/>
    <protectedRange algorithmName="SHA-512" hashValue="R8frfBQ/MhInQYm+jLEgMwgPwCkrGPIUaxyIFLRSCn/+fIsUU6bmJDax/r7gTh2PEAEvgODYwg0rRRjqSM/oww==" saltValue="tbZzHO5lCNHCDH5y3XGZag==" spinCount="100000" sqref="F16" name="Range1_5"/>
    <protectedRange algorithmName="SHA-512" hashValue="R8frfBQ/MhInQYm+jLEgMwgPwCkrGPIUaxyIFLRSCn/+fIsUU6bmJDax/r7gTh2PEAEvgODYwg0rRRjqSM/oww==" saltValue="tbZzHO5lCNHCDH5y3XGZag==" spinCount="100000" sqref="E17:F18" name="Range1_9"/>
    <protectedRange algorithmName="SHA-512" hashValue="R8frfBQ/MhInQYm+jLEgMwgPwCkrGPIUaxyIFLRSCn/+fIsUU6bmJDax/r7gTh2PEAEvgODYwg0rRRjqSM/oww==" saltValue="tbZzHO5lCNHCDH5y3XGZag==" spinCount="100000" sqref="F19" name="Range1_11"/>
    <protectedRange algorithmName="SHA-512" hashValue="R8frfBQ/MhInQYm+jLEgMwgPwCkrGPIUaxyIFLRSCn/+fIsUU6bmJDax/r7gTh2PEAEvgODYwg0rRRjqSM/oww==" saltValue="tbZzHO5lCNHCDH5y3XGZag==" spinCount="100000" sqref="F20" name="Range1_12"/>
    <protectedRange algorithmName="SHA-512" hashValue="R8frfBQ/MhInQYm+jLEgMwgPwCkrGPIUaxyIFLRSCn/+fIsUU6bmJDax/r7gTh2PEAEvgODYwg0rRRjqSM/oww==" saltValue="tbZzHO5lCNHCDH5y3XGZag==" spinCount="100000" sqref="F21" name="Range1_13"/>
    <protectedRange algorithmName="SHA-512" hashValue="R8frfBQ/MhInQYm+jLEgMwgPwCkrGPIUaxyIFLRSCn/+fIsUU6bmJDax/r7gTh2PEAEvgODYwg0rRRjqSM/oww==" saltValue="tbZzHO5lCNHCDH5y3XGZag==" spinCount="100000" sqref="F22" name="Range1_14"/>
    <protectedRange algorithmName="SHA-512" hashValue="R8frfBQ/MhInQYm+jLEgMwgPwCkrGPIUaxyIFLRSCn/+fIsUU6bmJDax/r7gTh2PEAEvgODYwg0rRRjqSM/oww==" saltValue="tbZzHO5lCNHCDH5y3XGZag==" spinCount="100000" sqref="F23" name="Range1_15"/>
    <protectedRange algorithmName="SHA-512" hashValue="R8frfBQ/MhInQYm+jLEgMwgPwCkrGPIUaxyIFLRSCn/+fIsUU6bmJDax/r7gTh2PEAEvgODYwg0rRRjqSM/oww==" saltValue="tbZzHO5lCNHCDH5y3XGZag==" spinCount="100000" sqref="F24" name="Range1_16"/>
    <protectedRange algorithmName="SHA-512" hashValue="R8frfBQ/MhInQYm+jLEgMwgPwCkrGPIUaxyIFLRSCn/+fIsUU6bmJDax/r7gTh2PEAEvgODYwg0rRRjqSM/oww==" saltValue="tbZzHO5lCNHCDH5y3XGZag==" spinCount="100000" sqref="F25" name="Range1_17"/>
    <protectedRange algorithmName="SHA-512" hashValue="R8frfBQ/MhInQYm+jLEgMwgPwCkrGPIUaxyIFLRSCn/+fIsUU6bmJDax/r7gTh2PEAEvgODYwg0rRRjqSM/oww==" saltValue="tbZzHO5lCNHCDH5y3XGZag==" spinCount="100000" sqref="F26" name="Range1_18"/>
    <protectedRange algorithmName="SHA-512" hashValue="R8frfBQ/MhInQYm+jLEgMwgPwCkrGPIUaxyIFLRSCn/+fIsUU6bmJDax/r7gTh2PEAEvgODYwg0rRRjqSM/oww==" saltValue="tbZzHO5lCNHCDH5y3XGZag==" spinCount="100000" sqref="F27" name="Range1_19"/>
    <protectedRange algorithmName="SHA-512" hashValue="R8frfBQ/MhInQYm+jLEgMwgPwCkrGPIUaxyIFLRSCn/+fIsUU6bmJDax/r7gTh2PEAEvgODYwg0rRRjqSM/oww==" saltValue="tbZzHO5lCNHCDH5y3XGZag==" spinCount="100000" sqref="F28" name="Range1_20"/>
    <protectedRange algorithmName="SHA-512" hashValue="R8frfBQ/MhInQYm+jLEgMwgPwCkrGPIUaxyIFLRSCn/+fIsUU6bmJDax/r7gTh2PEAEvgODYwg0rRRjqSM/oww==" saltValue="tbZzHO5lCNHCDH5y3XGZag==" spinCount="100000" sqref="F29:F32" name="Range1_21"/>
    <protectedRange algorithmName="SHA-512" hashValue="R8frfBQ/MhInQYm+jLEgMwgPwCkrGPIUaxyIFLRSCn/+fIsUU6bmJDax/r7gTh2PEAEvgODYwg0rRRjqSM/oww==" saltValue="tbZzHO5lCNHCDH5y3XGZag==" spinCount="100000" sqref="F33:F35" name="Range1_22"/>
    <protectedRange algorithmName="SHA-512" hashValue="R8frfBQ/MhInQYm+jLEgMwgPwCkrGPIUaxyIFLRSCn/+fIsUU6bmJDax/r7gTh2PEAEvgODYwg0rRRjqSM/oww==" saltValue="tbZzHO5lCNHCDH5y3XGZag==" spinCount="100000" sqref="F42 F36:F39" name="Range1_23"/>
    <protectedRange algorithmName="SHA-512" hashValue="R8frfBQ/MhInQYm+jLEgMwgPwCkrGPIUaxyIFLRSCn/+fIsUU6bmJDax/r7gTh2PEAEvgODYwg0rRRjqSM/oww==" saltValue="tbZzHO5lCNHCDH5y3XGZag==" spinCount="100000" sqref="F40" name="Range1_24"/>
    <protectedRange algorithmName="SHA-512" hashValue="R8frfBQ/MhInQYm+jLEgMwgPwCkrGPIUaxyIFLRSCn/+fIsUU6bmJDax/r7gTh2PEAEvgODYwg0rRRjqSM/oww==" saltValue="tbZzHO5lCNHCDH5y3XGZag==" spinCount="100000" sqref="F41" name="Range1_26"/>
    <protectedRange algorithmName="SHA-512" hashValue="R8frfBQ/MhInQYm+jLEgMwgPwCkrGPIUaxyIFLRSCn/+fIsUU6bmJDax/r7gTh2PEAEvgODYwg0rRRjqSM/oww==" saltValue="tbZzHO5lCNHCDH5y3XGZag==" spinCount="100000" sqref="F45" name="Range1_28"/>
    <protectedRange algorithmName="SHA-512" hashValue="R8frfBQ/MhInQYm+jLEgMwgPwCkrGPIUaxyIFLRSCn/+fIsUU6bmJDax/r7gTh2PEAEvgODYwg0rRRjqSM/oww==" saltValue="tbZzHO5lCNHCDH5y3XGZag==" spinCount="100000" sqref="F46" name="Range1_29"/>
    <protectedRange algorithmName="SHA-512" hashValue="R8frfBQ/MhInQYm+jLEgMwgPwCkrGPIUaxyIFLRSCn/+fIsUU6bmJDax/r7gTh2PEAEvgODYwg0rRRjqSM/oww==" saltValue="tbZzHO5lCNHCDH5y3XGZag==" spinCount="100000" sqref="J38:J39" name="Range1_33"/>
    <protectedRange algorithmName="SHA-512" hashValue="R8frfBQ/MhInQYm+jLEgMwgPwCkrGPIUaxyIFLRSCn/+fIsUU6bmJDax/r7gTh2PEAEvgODYwg0rRRjqSM/oww==" saltValue="tbZzHO5lCNHCDH5y3XGZag==" spinCount="100000" sqref="G20" name="Range1_34"/>
    <protectedRange algorithmName="SHA-512" hashValue="R8frfBQ/MhInQYm+jLEgMwgPwCkrGPIUaxyIFLRSCn/+fIsUU6bmJDax/r7gTh2PEAEvgODYwg0rRRjqSM/oww==" saltValue="tbZzHO5lCNHCDH5y3XGZag==" spinCount="100000" sqref="J20" name="Range1_35"/>
    <protectedRange algorithmName="SHA-512" hashValue="R8frfBQ/MhInQYm+jLEgMwgPwCkrGPIUaxyIFLRSCn/+fIsUU6bmJDax/r7gTh2PEAEvgODYwg0rRRjqSM/oww==" saltValue="tbZzHO5lCNHCDH5y3XGZag==" spinCount="100000" sqref="G17:G18" name="Range1_36"/>
    <protectedRange algorithmName="SHA-512" hashValue="R8frfBQ/MhInQYm+jLEgMwgPwCkrGPIUaxyIFLRSCn/+fIsUU6bmJDax/r7gTh2PEAEvgODYwg0rRRjqSM/oww==" saltValue="tbZzHO5lCNHCDH5y3XGZag==" spinCount="100000" sqref="J17:J18" name="Range1_38"/>
  </protectedRanges>
  <mergeCells count="7">
    <mergeCell ref="B2:L2"/>
    <mergeCell ref="B4:L4"/>
    <mergeCell ref="B6:L6"/>
    <mergeCell ref="B50:F50"/>
    <mergeCell ref="B9:F9"/>
    <mergeCell ref="B49:F49"/>
    <mergeCell ref="B8:F8"/>
  </mergeCells>
  <conditionalFormatting sqref="G17:G18 G20">
    <cfRule type="cellIs" dxfId="2" priority="2" operator="lessThan">
      <formula>-0.001</formula>
    </cfRule>
  </conditionalFormatting>
  <conditionalFormatting sqref="J17:J18 J20">
    <cfRule type="cellIs" dxfId="1" priority="1" operator="lessThan">
      <formula>0</formula>
    </cfRule>
  </conditionalFormatting>
  <conditionalFormatting sqref="J38:J39">
    <cfRule type="cellIs" dxfId="0" priority="5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7"/>
  <sheetViews>
    <sheetView topLeftCell="B1" workbookViewId="0">
      <selection activeCell="F25" sqref="F25"/>
    </sheetView>
  </sheetViews>
  <sheetFormatPr defaultRowHeight="14.4"/>
  <cols>
    <col min="2" max="2" width="37.6640625" customWidth="1"/>
    <col min="3" max="3" width="25.33203125" style="71" customWidth="1"/>
    <col min="4" max="5" width="25.33203125" customWidth="1"/>
    <col min="6" max="6" width="25.33203125" style="71" customWidth="1"/>
    <col min="7" max="8" width="15.6640625" customWidth="1"/>
  </cols>
  <sheetData>
    <row r="1" spans="2:9" ht="17.399999999999999">
      <c r="B1" s="3"/>
      <c r="C1" s="69"/>
      <c r="D1" s="3"/>
      <c r="E1" s="3"/>
      <c r="F1" s="72"/>
      <c r="G1" s="4"/>
      <c r="H1" s="4"/>
    </row>
    <row r="2" spans="2:9" ht="15.75" customHeight="1">
      <c r="B2" s="199" t="s">
        <v>35</v>
      </c>
      <c r="C2" s="199"/>
      <c r="D2" s="199"/>
      <c r="E2" s="199"/>
      <c r="F2" s="199"/>
      <c r="G2" s="199"/>
      <c r="H2" s="199"/>
    </row>
    <row r="3" spans="2:9" ht="17.399999999999999">
      <c r="B3" s="3"/>
      <c r="C3" s="69"/>
      <c r="D3" s="3"/>
      <c r="E3" s="3"/>
      <c r="F3" s="72"/>
      <c r="G3" s="4"/>
      <c r="H3" s="4"/>
    </row>
    <row r="4" spans="2:9" ht="33.75" customHeight="1">
      <c r="B4" s="23" t="s">
        <v>7</v>
      </c>
      <c r="C4" s="92" t="s">
        <v>320</v>
      </c>
      <c r="D4" s="92" t="s">
        <v>311</v>
      </c>
      <c r="E4" s="92" t="s">
        <v>312</v>
      </c>
      <c r="F4" s="92" t="s">
        <v>321</v>
      </c>
      <c r="G4" s="23" t="s">
        <v>20</v>
      </c>
      <c r="H4" s="23" t="s">
        <v>43</v>
      </c>
    </row>
    <row r="5" spans="2:9">
      <c r="B5" s="23">
        <v>1</v>
      </c>
      <c r="C5" s="93">
        <v>2</v>
      </c>
      <c r="D5" s="93">
        <v>3</v>
      </c>
      <c r="E5" s="93">
        <v>4</v>
      </c>
      <c r="F5" s="93">
        <v>5</v>
      </c>
      <c r="G5" s="25" t="s">
        <v>32</v>
      </c>
      <c r="H5" s="25" t="s">
        <v>33</v>
      </c>
    </row>
    <row r="6" spans="2:9">
      <c r="B6" s="57" t="s">
        <v>39</v>
      </c>
      <c r="C6" s="114">
        <f>SUM(C7+C9+C11+C12+C15+C17+C19)</f>
        <v>694247.19000000006</v>
      </c>
      <c r="D6" s="114">
        <f>SUM(D7+D9+D12+D15+D17+D19)</f>
        <v>1461413.22</v>
      </c>
      <c r="E6" s="114">
        <f>SUM(E7+E9+E12+E15+E17+E19)</f>
        <v>1523710.99</v>
      </c>
      <c r="F6" s="114">
        <f>SUM(F7+F9+F11+F12+F15+F17)</f>
        <v>819086.91</v>
      </c>
      <c r="G6" s="58">
        <f>SUM(F6/C6*100)</f>
        <v>117.98202741015056</v>
      </c>
      <c r="H6" s="58">
        <f>SUM(F6/E6*100)</f>
        <v>53.756054486422002</v>
      </c>
    </row>
    <row r="7" spans="2:9">
      <c r="B7" s="5" t="s">
        <v>15</v>
      </c>
      <c r="C7" s="68">
        <f>C8</f>
        <v>59556.85</v>
      </c>
      <c r="D7" s="68">
        <f t="shared" ref="D7:F7" si="0">D8</f>
        <v>109021</v>
      </c>
      <c r="E7" s="68">
        <f t="shared" si="0"/>
        <v>158614</v>
      </c>
      <c r="F7" s="68">
        <f t="shared" si="0"/>
        <v>50555.34</v>
      </c>
      <c r="G7" s="41"/>
      <c r="H7" s="41"/>
    </row>
    <row r="8" spans="2:9">
      <c r="B8" s="14" t="s">
        <v>16</v>
      </c>
      <c r="C8" s="67">
        <v>59556.85</v>
      </c>
      <c r="D8" s="67">
        <v>109021</v>
      </c>
      <c r="E8" s="67">
        <v>158614</v>
      </c>
      <c r="F8" s="41">
        <v>50555.34</v>
      </c>
      <c r="G8" s="41"/>
      <c r="H8" s="41"/>
    </row>
    <row r="9" spans="2:9">
      <c r="B9" s="5" t="s">
        <v>17</v>
      </c>
      <c r="C9" s="68">
        <f>C10</f>
        <v>4121.45</v>
      </c>
      <c r="D9" s="68">
        <f>D10+D11</f>
        <v>6530</v>
      </c>
      <c r="E9" s="68">
        <f>E10+E11</f>
        <v>6530</v>
      </c>
      <c r="F9" s="68">
        <f t="shared" ref="F9" si="1">F10</f>
        <v>2073.5</v>
      </c>
      <c r="G9" s="41"/>
      <c r="H9" s="41"/>
    </row>
    <row r="10" spans="2:9">
      <c r="B10" s="16" t="s">
        <v>18</v>
      </c>
      <c r="C10" s="67">
        <v>4121.45</v>
      </c>
      <c r="D10" s="67">
        <v>6000</v>
      </c>
      <c r="E10" s="76">
        <v>6000</v>
      </c>
      <c r="F10" s="41">
        <v>2073.5</v>
      </c>
      <c r="G10" s="41"/>
      <c r="H10" s="41"/>
    </row>
    <row r="11" spans="2:9">
      <c r="B11" s="74" t="s">
        <v>165</v>
      </c>
      <c r="C11" s="67">
        <v>225.61</v>
      </c>
      <c r="D11" s="67">
        <v>530</v>
      </c>
      <c r="E11" s="76">
        <v>530</v>
      </c>
      <c r="F11" s="41">
        <v>87.88</v>
      </c>
      <c r="G11" s="41"/>
      <c r="H11" s="41"/>
    </row>
    <row r="12" spans="2:9">
      <c r="B12" s="5" t="s">
        <v>134</v>
      </c>
      <c r="C12" s="68">
        <f>C13+C14</f>
        <v>628227.19000000006</v>
      </c>
      <c r="D12" s="68">
        <f>D13+D14</f>
        <v>1335682.44</v>
      </c>
      <c r="E12" s="68">
        <f>E13+E14</f>
        <v>1337507.54</v>
      </c>
      <c r="F12" s="68">
        <f>F13+F14</f>
        <v>765827.79</v>
      </c>
      <c r="G12" s="41"/>
      <c r="H12" s="41"/>
    </row>
    <row r="13" spans="2:9">
      <c r="B13" s="16" t="s">
        <v>135</v>
      </c>
      <c r="C13" s="67">
        <v>558696.17000000004</v>
      </c>
      <c r="D13" s="67">
        <v>1189208.44</v>
      </c>
      <c r="E13" s="76">
        <v>1189533.54</v>
      </c>
      <c r="F13" s="41">
        <v>752913.99</v>
      </c>
      <c r="G13" s="41"/>
      <c r="H13" s="41"/>
    </row>
    <row r="14" spans="2:9">
      <c r="B14" s="16" t="s">
        <v>149</v>
      </c>
      <c r="C14" s="67">
        <v>69531.02</v>
      </c>
      <c r="D14" s="67">
        <v>146474</v>
      </c>
      <c r="E14" s="76">
        <v>147974</v>
      </c>
      <c r="F14" s="41">
        <v>12913.8</v>
      </c>
      <c r="G14" s="41"/>
      <c r="H14" s="41"/>
      <c r="I14" s="75"/>
    </row>
    <row r="15" spans="2:9">
      <c r="B15" s="10" t="s">
        <v>136</v>
      </c>
      <c r="C15" s="68">
        <f>C16</f>
        <v>1866.09</v>
      </c>
      <c r="D15" s="68">
        <f t="shared" ref="D15:F15" si="2">D16</f>
        <v>3179.78</v>
      </c>
      <c r="E15" s="68">
        <f t="shared" si="2"/>
        <v>3179.78</v>
      </c>
      <c r="F15" s="68">
        <f t="shared" si="2"/>
        <v>542.4</v>
      </c>
      <c r="G15" s="41"/>
      <c r="H15" s="41"/>
    </row>
    <row r="16" spans="2:9">
      <c r="B16" s="55" t="s">
        <v>138</v>
      </c>
      <c r="C16" s="67">
        <v>1866.09</v>
      </c>
      <c r="D16" s="67">
        <v>3179.78</v>
      </c>
      <c r="E16" s="76">
        <v>3179.78</v>
      </c>
      <c r="F16" s="41">
        <v>542.4</v>
      </c>
      <c r="G16" s="41"/>
      <c r="H16" s="41"/>
    </row>
    <row r="17" spans="2:8">
      <c r="B17" s="54" t="s">
        <v>137</v>
      </c>
      <c r="C17" s="68">
        <f>C18</f>
        <v>250</v>
      </c>
      <c r="D17" s="68">
        <f t="shared" ref="D17:F17" si="3">D18</f>
        <v>0</v>
      </c>
      <c r="E17" s="68">
        <v>0</v>
      </c>
      <c r="F17" s="68">
        <f t="shared" si="3"/>
        <v>0</v>
      </c>
      <c r="G17" s="41"/>
      <c r="H17" s="41"/>
    </row>
    <row r="18" spans="2:8">
      <c r="B18" s="56" t="s">
        <v>19</v>
      </c>
      <c r="C18" s="67">
        <v>250</v>
      </c>
      <c r="D18" s="67">
        <v>0</v>
      </c>
      <c r="E18" s="76">
        <v>0</v>
      </c>
      <c r="F18" s="41">
        <v>0</v>
      </c>
      <c r="G18" s="41"/>
      <c r="H18" s="41"/>
    </row>
    <row r="19" spans="2:8">
      <c r="B19" s="16" t="s">
        <v>154</v>
      </c>
      <c r="C19" s="67"/>
      <c r="D19" s="67">
        <v>7000</v>
      </c>
      <c r="E19" s="76">
        <v>17879.669999999998</v>
      </c>
      <c r="F19" s="41">
        <v>7807.58</v>
      </c>
      <c r="G19" s="41"/>
      <c r="H19" s="41"/>
    </row>
    <row r="20" spans="2:8" ht="28.2" customHeight="1">
      <c r="B20" s="57" t="s">
        <v>328</v>
      </c>
      <c r="C20" s="81">
        <f>SUM(C21+C23+C25+C27+C30+C32)</f>
        <v>693387.31</v>
      </c>
      <c r="D20" s="81">
        <f>SUM(D21+D23+D27+D30+D32)</f>
        <v>1461413.22</v>
      </c>
      <c r="E20" s="81">
        <f>SUM(E21+E23+E27+E30+E32)</f>
        <v>1523710.99</v>
      </c>
      <c r="F20" s="81">
        <f>SUM(F21+F23+F25+F27+F30+F32)</f>
        <v>825640.02000000014</v>
      </c>
      <c r="G20" s="58">
        <f>SUM(F20/C20*100)</f>
        <v>119.07342521166129</v>
      </c>
      <c r="H20" s="58">
        <f>SUM(F20/E20*100)</f>
        <v>54.186130140073352</v>
      </c>
    </row>
    <row r="21" spans="2:8" ht="15.75" customHeight="1">
      <c r="B21" s="5" t="s">
        <v>15</v>
      </c>
      <c r="C21" s="68">
        <f>C22</f>
        <v>65288.98</v>
      </c>
      <c r="D21" s="68">
        <f t="shared" ref="D21:E21" si="4">D22</f>
        <v>109021</v>
      </c>
      <c r="E21" s="68">
        <f t="shared" si="4"/>
        <v>158614</v>
      </c>
      <c r="F21" s="68">
        <f>F22</f>
        <v>56082.28</v>
      </c>
      <c r="G21" s="41"/>
      <c r="H21" s="41"/>
    </row>
    <row r="22" spans="2:8">
      <c r="B22" s="14" t="s">
        <v>16</v>
      </c>
      <c r="C22" s="67">
        <v>65288.98</v>
      </c>
      <c r="D22" s="67">
        <v>109021</v>
      </c>
      <c r="E22" s="67">
        <v>158614</v>
      </c>
      <c r="F22" s="41">
        <v>56082.28</v>
      </c>
      <c r="G22" s="41"/>
      <c r="H22" s="41"/>
    </row>
    <row r="23" spans="2:8">
      <c r="B23" s="54" t="s">
        <v>17</v>
      </c>
      <c r="C23" s="68">
        <f>C24</f>
        <v>104.92</v>
      </c>
      <c r="D23" s="68">
        <f>D24+D25+D26</f>
        <v>13530</v>
      </c>
      <c r="E23" s="68">
        <f>E24+E25+E26</f>
        <v>24409.67</v>
      </c>
      <c r="F23" s="68">
        <f t="shared" ref="F23" si="5">F24</f>
        <v>50.76</v>
      </c>
      <c r="G23" s="41"/>
      <c r="H23" s="41"/>
    </row>
    <row r="24" spans="2:8" ht="16.5" customHeight="1">
      <c r="B24" s="15" t="s">
        <v>18</v>
      </c>
      <c r="C24" s="67">
        <v>104.92</v>
      </c>
      <c r="D24" s="67">
        <v>13000</v>
      </c>
      <c r="E24" s="67">
        <v>23879.67</v>
      </c>
      <c r="F24" s="41">
        <v>50.76</v>
      </c>
      <c r="G24" s="41"/>
      <c r="H24" s="41"/>
    </row>
    <row r="25" spans="2:8">
      <c r="B25" s="74" t="s">
        <v>165</v>
      </c>
      <c r="C25" s="67">
        <v>161.76</v>
      </c>
      <c r="D25" s="67">
        <v>530</v>
      </c>
      <c r="E25" s="67">
        <v>530</v>
      </c>
      <c r="F25" s="41">
        <v>257.88</v>
      </c>
      <c r="G25" s="41"/>
      <c r="H25" s="41"/>
    </row>
    <row r="26" spans="2:8">
      <c r="B26" s="16" t="s">
        <v>154</v>
      </c>
      <c r="C26" s="67"/>
      <c r="D26" s="67"/>
      <c r="E26" s="67"/>
      <c r="F26" s="41">
        <v>7807.58</v>
      </c>
      <c r="G26" s="41"/>
      <c r="H26" s="41"/>
    </row>
    <row r="27" spans="2:8">
      <c r="B27" s="5" t="s">
        <v>134</v>
      </c>
      <c r="C27" s="68">
        <f>C28+C29</f>
        <v>625875.35</v>
      </c>
      <c r="D27" s="68">
        <f>D28+D29</f>
        <v>1335682.44</v>
      </c>
      <c r="E27" s="68">
        <f>E28+E29</f>
        <v>1337507.54</v>
      </c>
      <c r="F27" s="68">
        <f>F28+F29</f>
        <v>768706.70000000007</v>
      </c>
      <c r="G27" s="41"/>
      <c r="H27" s="41"/>
    </row>
    <row r="28" spans="2:8">
      <c r="B28" s="16" t="s">
        <v>135</v>
      </c>
      <c r="C28" s="67">
        <v>555033.44999999995</v>
      </c>
      <c r="D28" s="67">
        <v>1189208.44</v>
      </c>
      <c r="E28" s="76">
        <v>1189533.54</v>
      </c>
      <c r="F28" s="41">
        <v>755792.9</v>
      </c>
      <c r="G28" s="41"/>
      <c r="H28" s="41"/>
    </row>
    <row r="29" spans="2:8">
      <c r="B29" s="16" t="s">
        <v>149</v>
      </c>
      <c r="C29" s="67">
        <v>70841.899999999994</v>
      </c>
      <c r="D29" s="67">
        <v>146474</v>
      </c>
      <c r="E29" s="76">
        <v>147974</v>
      </c>
      <c r="F29" s="41">
        <v>12913.8</v>
      </c>
      <c r="G29" s="41"/>
      <c r="H29" s="41"/>
    </row>
    <row r="30" spans="2:8">
      <c r="B30" s="5" t="s">
        <v>136</v>
      </c>
      <c r="C30" s="68">
        <f>C31</f>
        <v>1956.3</v>
      </c>
      <c r="D30" s="68">
        <f t="shared" ref="D30:F30" si="6">D31</f>
        <v>3179.78</v>
      </c>
      <c r="E30" s="68">
        <f t="shared" si="6"/>
        <v>3179.78</v>
      </c>
      <c r="F30" s="68">
        <f t="shared" si="6"/>
        <v>542.4</v>
      </c>
      <c r="G30" s="41"/>
      <c r="H30" s="41"/>
    </row>
    <row r="31" spans="2:8">
      <c r="B31" s="16" t="s">
        <v>138</v>
      </c>
      <c r="C31" s="67">
        <v>1956.3</v>
      </c>
      <c r="D31" s="67">
        <v>3179.78</v>
      </c>
      <c r="E31" s="76">
        <v>3179.78</v>
      </c>
      <c r="F31" s="41">
        <v>542.4</v>
      </c>
      <c r="G31" s="41"/>
      <c r="H31" s="41"/>
    </row>
    <row r="32" spans="2:8">
      <c r="B32" s="54" t="s">
        <v>137</v>
      </c>
      <c r="C32" s="68">
        <f>C33</f>
        <v>0</v>
      </c>
      <c r="D32" s="68">
        <f t="shared" ref="D32:F32" si="7">D33</f>
        <v>0</v>
      </c>
      <c r="E32" s="68">
        <f t="shared" si="7"/>
        <v>0</v>
      </c>
      <c r="F32" s="68">
        <f t="shared" si="7"/>
        <v>0</v>
      </c>
      <c r="G32" s="41"/>
      <c r="H32" s="41"/>
    </row>
    <row r="33" spans="2:11">
      <c r="B33" s="55" t="s">
        <v>139</v>
      </c>
      <c r="C33" s="67">
        <v>0</v>
      </c>
      <c r="D33" s="67">
        <v>0</v>
      </c>
      <c r="E33" s="76">
        <v>0</v>
      </c>
      <c r="F33" s="41">
        <v>0</v>
      </c>
      <c r="G33" s="41"/>
      <c r="H33" s="41"/>
    </row>
    <row r="35" spans="2:11" ht="15" customHeight="1">
      <c r="B35" s="22"/>
      <c r="C35" s="70"/>
      <c r="D35" s="22"/>
      <c r="E35" s="22"/>
      <c r="F35" s="70"/>
      <c r="G35" s="22"/>
      <c r="H35" s="22"/>
      <c r="I35" s="22"/>
      <c r="J35" s="22"/>
      <c r="K35" s="22"/>
    </row>
    <row r="36" spans="2:11">
      <c r="B36" s="22"/>
      <c r="C36" s="70"/>
      <c r="D36" s="22"/>
      <c r="E36" s="22"/>
      <c r="F36" s="70"/>
      <c r="G36" s="22"/>
      <c r="H36" s="22"/>
      <c r="I36" s="22"/>
      <c r="J36" s="22"/>
      <c r="K36" s="22"/>
    </row>
    <row r="37" spans="2:11">
      <c r="B37" s="22"/>
      <c r="C37" s="70"/>
      <c r="D37" s="22"/>
      <c r="E37" s="22"/>
      <c r="F37" s="70"/>
      <c r="G37" s="22"/>
      <c r="H37" s="22"/>
      <c r="I37" s="22"/>
      <c r="J37" s="22"/>
      <c r="K37" s="2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topLeftCell="B1" workbookViewId="0">
      <selection activeCell="H8" sqref="H8:H9"/>
    </sheetView>
  </sheetViews>
  <sheetFormatPr defaultRowHeight="14.4"/>
  <cols>
    <col min="2" max="2" width="37.6640625" customWidth="1"/>
    <col min="3" max="6" width="25.33203125" customWidth="1"/>
    <col min="7" max="8" width="15.6640625" customWidth="1"/>
  </cols>
  <sheetData>
    <row r="1" spans="2:8" ht="17.399999999999999">
      <c r="B1" s="3"/>
      <c r="C1" s="3"/>
      <c r="D1" s="3"/>
      <c r="E1" s="3"/>
      <c r="F1" s="4"/>
      <c r="G1" s="4"/>
      <c r="H1" s="4"/>
    </row>
    <row r="2" spans="2:8" ht="15.75" customHeight="1">
      <c r="B2" s="199" t="s">
        <v>36</v>
      </c>
      <c r="C2" s="199"/>
      <c r="D2" s="199"/>
      <c r="E2" s="199"/>
      <c r="F2" s="199"/>
      <c r="G2" s="199"/>
      <c r="H2" s="199"/>
    </row>
    <row r="3" spans="2:8" ht="17.399999999999999">
      <c r="B3" s="3"/>
      <c r="C3" s="3"/>
      <c r="D3" s="3"/>
      <c r="E3" s="3"/>
      <c r="F3" s="4"/>
      <c r="G3" s="4"/>
      <c r="H3" s="4"/>
    </row>
    <row r="4" spans="2:8" ht="26.4">
      <c r="B4" s="23" t="s">
        <v>7</v>
      </c>
      <c r="C4" s="23" t="s">
        <v>50</v>
      </c>
      <c r="D4" s="23" t="s">
        <v>311</v>
      </c>
      <c r="E4" s="23" t="s">
        <v>312</v>
      </c>
      <c r="F4" s="23" t="s">
        <v>326</v>
      </c>
      <c r="G4" s="23" t="s">
        <v>20</v>
      </c>
      <c r="H4" s="23" t="s">
        <v>43</v>
      </c>
    </row>
    <row r="5" spans="2:8">
      <c r="B5" s="25">
        <v>1</v>
      </c>
      <c r="C5" s="25">
        <v>2</v>
      </c>
      <c r="D5" s="25">
        <v>3</v>
      </c>
      <c r="E5" s="25">
        <v>4</v>
      </c>
      <c r="F5" s="25">
        <v>5</v>
      </c>
      <c r="G5" s="25" t="s">
        <v>32</v>
      </c>
      <c r="H5" s="25" t="s">
        <v>33</v>
      </c>
    </row>
    <row r="6" spans="2:8" ht="15.75" customHeight="1">
      <c r="B6" s="5" t="s">
        <v>40</v>
      </c>
      <c r="C6" s="112">
        <f>C7</f>
        <v>693387</v>
      </c>
      <c r="D6" s="112">
        <f>D7</f>
        <v>1461413</v>
      </c>
      <c r="E6" s="112">
        <f>E7</f>
        <v>1523711</v>
      </c>
      <c r="F6" s="112">
        <f>F7</f>
        <v>825640</v>
      </c>
      <c r="G6" s="50">
        <f>SUM(C6/C6*100)</f>
        <v>100</v>
      </c>
      <c r="H6" s="50">
        <f>SUM(F6/E6*100)</f>
        <v>54.186128471869011</v>
      </c>
    </row>
    <row r="7" spans="2:8" ht="15.75" customHeight="1">
      <c r="B7" s="5" t="s">
        <v>129</v>
      </c>
      <c r="C7" s="112">
        <f>C8</f>
        <v>693387</v>
      </c>
      <c r="D7" s="112">
        <f t="shared" ref="D7:F7" si="0">D8</f>
        <v>1461413</v>
      </c>
      <c r="E7" s="112">
        <f t="shared" si="0"/>
        <v>1523711</v>
      </c>
      <c r="F7" s="112">
        <f t="shared" si="0"/>
        <v>825640</v>
      </c>
      <c r="G7" s="50">
        <f t="shared" ref="G7:G9" si="1">SUM(C7/C7*100)</f>
        <v>100</v>
      </c>
      <c r="H7" s="50">
        <f>SUM(F7/E7*100)</f>
        <v>54.186128471869011</v>
      </c>
    </row>
    <row r="8" spans="2:8">
      <c r="B8" s="9" t="s">
        <v>329</v>
      </c>
      <c r="C8" s="113">
        <v>693387</v>
      </c>
      <c r="D8" s="113">
        <v>1461413</v>
      </c>
      <c r="E8" s="113">
        <v>1523711</v>
      </c>
      <c r="F8" s="113">
        <v>825640</v>
      </c>
      <c r="G8" s="50">
        <f t="shared" si="1"/>
        <v>100</v>
      </c>
      <c r="H8" s="50">
        <f>SUM(F8/E8*100)</f>
        <v>54.186128471869011</v>
      </c>
    </row>
    <row r="9" spans="2:8">
      <c r="B9" s="13" t="s">
        <v>327</v>
      </c>
      <c r="C9" s="113">
        <v>693387</v>
      </c>
      <c r="D9" s="113">
        <v>1461413</v>
      </c>
      <c r="E9" s="113">
        <v>1523711</v>
      </c>
      <c r="F9" s="150">
        <v>825640</v>
      </c>
      <c r="G9" s="50">
        <f t="shared" si="1"/>
        <v>100</v>
      </c>
      <c r="H9" s="50">
        <f>SUM(F9/E9*100)</f>
        <v>54.186128471869011</v>
      </c>
    </row>
    <row r="12" spans="2:8" ht="34.5" customHeight="1"/>
    <row r="14" spans="2:8" ht="25.8">
      <c r="F14" s="11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0"/>
  <sheetViews>
    <sheetView topLeftCell="A6" workbookViewId="0">
      <selection activeCell="G32" sqref="G32"/>
    </sheetView>
  </sheetViews>
  <sheetFormatPr defaultRowHeight="14.4"/>
  <cols>
    <col min="2" max="2" width="7.44140625" bestFit="1" customWidth="1"/>
    <col min="3" max="3" width="8.44140625" bestFit="1" customWidth="1"/>
    <col min="4" max="4" width="8.44140625" customWidth="1"/>
    <col min="5" max="5" width="6" bestFit="1" customWidth="1"/>
    <col min="6" max="10" width="25.33203125" customWidth="1"/>
    <col min="11" max="12" width="15.6640625" customWidth="1"/>
  </cols>
  <sheetData>
    <row r="1" spans="2:12" ht="1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>
      <c r="B2" s="199" t="s">
        <v>10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2:12" ht="17.399999999999999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>
      <c r="B4" s="199" t="s">
        <v>47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2:12" ht="15.75" customHeight="1">
      <c r="B5" s="199" t="s">
        <v>37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2:12" ht="17.399999999999999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>
      <c r="B7" s="209" t="s">
        <v>7</v>
      </c>
      <c r="C7" s="210"/>
      <c r="D7" s="210"/>
      <c r="E7" s="210"/>
      <c r="F7" s="211"/>
      <c r="G7" s="26" t="s">
        <v>159</v>
      </c>
      <c r="H7" s="26" t="s">
        <v>45</v>
      </c>
      <c r="I7" s="26" t="s">
        <v>42</v>
      </c>
      <c r="J7" s="26" t="s">
        <v>161</v>
      </c>
      <c r="K7" s="26" t="s">
        <v>20</v>
      </c>
      <c r="L7" s="26" t="s">
        <v>43</v>
      </c>
    </row>
    <row r="8" spans="2:12">
      <c r="B8" s="209">
        <v>1</v>
      </c>
      <c r="C8" s="210"/>
      <c r="D8" s="210"/>
      <c r="E8" s="210"/>
      <c r="F8" s="211"/>
      <c r="G8" s="27">
        <v>2</v>
      </c>
      <c r="H8" s="27">
        <v>3</v>
      </c>
      <c r="I8" s="27">
        <v>4</v>
      </c>
      <c r="J8" s="27">
        <v>5</v>
      </c>
      <c r="K8" s="27" t="s">
        <v>32</v>
      </c>
      <c r="L8" s="27" t="s">
        <v>33</v>
      </c>
    </row>
    <row r="9" spans="2:12" ht="26.4">
      <c r="B9" s="5">
        <v>8</v>
      </c>
      <c r="C9" s="5"/>
      <c r="D9" s="5"/>
      <c r="E9" s="5"/>
      <c r="F9" s="5" t="s">
        <v>8</v>
      </c>
      <c r="G9" s="49">
        <f>G10</f>
        <v>0</v>
      </c>
      <c r="H9" s="49">
        <f t="shared" ref="H9:J9" si="0">H10</f>
        <v>0</v>
      </c>
      <c r="I9" s="49">
        <f t="shared" si="0"/>
        <v>0</v>
      </c>
      <c r="J9" s="49">
        <f t="shared" si="0"/>
        <v>0</v>
      </c>
      <c r="K9" s="41"/>
      <c r="L9" s="41"/>
    </row>
    <row r="10" spans="2:12">
      <c r="B10" s="5"/>
      <c r="C10" s="8">
        <v>84</v>
      </c>
      <c r="D10" s="8"/>
      <c r="E10" s="8"/>
      <c r="F10" s="8" t="s">
        <v>12</v>
      </c>
      <c r="G10" s="40">
        <f>G11</f>
        <v>0</v>
      </c>
      <c r="H10" s="40">
        <f t="shared" ref="H10:J10" si="1">H11</f>
        <v>0</v>
      </c>
      <c r="I10" s="40">
        <f t="shared" si="1"/>
        <v>0</v>
      </c>
      <c r="J10" s="40">
        <f t="shared" si="1"/>
        <v>0</v>
      </c>
      <c r="K10" s="41"/>
      <c r="L10" s="41"/>
    </row>
    <row r="11" spans="2:12" ht="52.8">
      <c r="B11" s="6"/>
      <c r="C11" s="6"/>
      <c r="D11" s="6">
        <v>844</v>
      </c>
      <c r="E11" s="6"/>
      <c r="F11" s="17" t="s">
        <v>131</v>
      </c>
      <c r="G11" s="40">
        <f>G12</f>
        <v>0</v>
      </c>
      <c r="H11" s="40">
        <f t="shared" ref="H11" si="2">H12</f>
        <v>0</v>
      </c>
      <c r="I11" s="40">
        <v>0</v>
      </c>
      <c r="J11" s="40">
        <v>0</v>
      </c>
      <c r="K11" s="41"/>
      <c r="L11" s="41"/>
    </row>
    <row r="12" spans="2:12" ht="39.6">
      <c r="B12" s="6"/>
      <c r="C12" s="6"/>
      <c r="D12" s="6"/>
      <c r="E12" s="6">
        <v>8443</v>
      </c>
      <c r="F12" s="17" t="s">
        <v>130</v>
      </c>
      <c r="G12" s="40">
        <v>0</v>
      </c>
      <c r="H12" s="40">
        <v>0</v>
      </c>
      <c r="I12" s="40">
        <v>0</v>
      </c>
      <c r="J12" s="41">
        <v>0</v>
      </c>
      <c r="K12" s="41"/>
      <c r="L12" s="41"/>
    </row>
    <row r="13" spans="2:12" ht="26.4">
      <c r="B13" s="7">
        <v>5</v>
      </c>
      <c r="C13" s="7"/>
      <c r="D13" s="7"/>
      <c r="E13" s="7"/>
      <c r="F13" s="10" t="s">
        <v>9</v>
      </c>
      <c r="G13" s="49">
        <f>G14</f>
        <v>0</v>
      </c>
      <c r="H13" s="49">
        <f t="shared" ref="H13:J13" si="3">H14</f>
        <v>0</v>
      </c>
      <c r="I13" s="49">
        <f t="shared" si="3"/>
        <v>0</v>
      </c>
      <c r="J13" s="49">
        <f t="shared" si="3"/>
        <v>0</v>
      </c>
      <c r="K13" s="41"/>
      <c r="L13" s="41"/>
    </row>
    <row r="14" spans="2:12" ht="26.4">
      <c r="B14" s="8"/>
      <c r="C14" s="8">
        <v>54</v>
      </c>
      <c r="D14" s="8"/>
      <c r="E14" s="8"/>
      <c r="F14" s="11" t="s">
        <v>13</v>
      </c>
      <c r="G14" s="40">
        <f>G15</f>
        <v>0</v>
      </c>
      <c r="H14" s="40">
        <f t="shared" ref="H14:J14" si="4">H15</f>
        <v>0</v>
      </c>
      <c r="I14" s="40">
        <f t="shared" si="4"/>
        <v>0</v>
      </c>
      <c r="J14" s="40">
        <f t="shared" si="4"/>
        <v>0</v>
      </c>
      <c r="K14" s="41"/>
      <c r="L14" s="41"/>
    </row>
    <row r="15" spans="2:12" ht="54" customHeight="1">
      <c r="B15" s="8"/>
      <c r="C15" s="8"/>
      <c r="D15" s="8">
        <v>544</v>
      </c>
      <c r="E15" s="17"/>
      <c r="F15" s="17" t="s">
        <v>132</v>
      </c>
      <c r="G15" s="40">
        <f>G16</f>
        <v>0</v>
      </c>
      <c r="H15" s="40">
        <f t="shared" ref="H15:J15" si="5">H16</f>
        <v>0</v>
      </c>
      <c r="I15" s="40">
        <f t="shared" si="5"/>
        <v>0</v>
      </c>
      <c r="J15" s="40">
        <f t="shared" si="5"/>
        <v>0</v>
      </c>
      <c r="K15" s="41"/>
      <c r="L15" s="41"/>
    </row>
    <row r="16" spans="2:12" ht="52.8">
      <c r="B16" s="8"/>
      <c r="C16" s="8"/>
      <c r="D16" s="8"/>
      <c r="E16" s="17">
        <v>5443</v>
      </c>
      <c r="F16" s="17" t="s">
        <v>133</v>
      </c>
      <c r="G16" s="40">
        <v>0</v>
      </c>
      <c r="H16" s="40">
        <v>0</v>
      </c>
      <c r="I16" s="48">
        <v>0</v>
      </c>
      <c r="J16" s="41">
        <v>0</v>
      </c>
      <c r="K16" s="41"/>
      <c r="L16" s="41"/>
    </row>
    <row r="18" spans="2:1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2:1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2:1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8"/>
  <sheetViews>
    <sheetView topLeftCell="B1" workbookViewId="0">
      <selection activeCell="H14" sqref="H14"/>
    </sheetView>
  </sheetViews>
  <sheetFormatPr defaultRowHeight="14.4"/>
  <cols>
    <col min="2" max="2" width="37.6640625" customWidth="1"/>
    <col min="3" max="3" width="25.33203125" customWidth="1"/>
    <col min="4" max="4" width="43.33203125" customWidth="1"/>
    <col min="5" max="6" width="25.33203125" customWidth="1"/>
    <col min="7" max="8" width="15.6640625" customWidth="1"/>
  </cols>
  <sheetData>
    <row r="1" spans="2:8" ht="17.399999999999999">
      <c r="B1" s="3"/>
      <c r="C1" s="3"/>
      <c r="D1" s="3"/>
      <c r="E1" s="3"/>
      <c r="F1" s="4"/>
      <c r="G1" s="4"/>
      <c r="H1" s="4"/>
    </row>
    <row r="2" spans="2:8" ht="15.75" customHeight="1">
      <c r="B2" s="199" t="s">
        <v>38</v>
      </c>
      <c r="C2" s="199"/>
      <c r="D2" s="199"/>
      <c r="E2" s="199"/>
      <c r="F2" s="199"/>
      <c r="G2" s="199"/>
      <c r="H2" s="199"/>
    </row>
    <row r="3" spans="2:8" ht="17.399999999999999">
      <c r="B3" s="3"/>
      <c r="C3" s="3"/>
      <c r="D3" s="3"/>
      <c r="E3" s="3"/>
      <c r="F3" s="4"/>
      <c r="G3" s="4"/>
      <c r="H3" s="4"/>
    </row>
    <row r="4" spans="2:8">
      <c r="B4" s="115"/>
      <c r="C4" s="212" t="s">
        <v>330</v>
      </c>
      <c r="D4" s="213"/>
      <c r="E4" s="213"/>
      <c r="F4" s="115"/>
      <c r="G4" s="115"/>
      <c r="H4" s="115"/>
    </row>
    <row r="6" spans="2:8">
      <c r="B6" s="116" t="s">
        <v>331</v>
      </c>
      <c r="C6" s="116" t="s">
        <v>332</v>
      </c>
      <c r="D6" s="116" t="s">
        <v>333</v>
      </c>
      <c r="E6" s="116" t="s">
        <v>334</v>
      </c>
      <c r="F6" s="116" t="s">
        <v>335</v>
      </c>
      <c r="G6" s="116" t="s">
        <v>336</v>
      </c>
      <c r="H6" s="116" t="s">
        <v>20</v>
      </c>
    </row>
    <row r="7" spans="2:8">
      <c r="B7" s="117" t="s">
        <v>337</v>
      </c>
      <c r="C7" s="117" t="s">
        <v>337</v>
      </c>
      <c r="D7" s="117" t="s">
        <v>166</v>
      </c>
      <c r="E7" s="117">
        <v>1523710.99</v>
      </c>
      <c r="F7" s="117">
        <v>830664.38</v>
      </c>
      <c r="G7" s="117">
        <v>693046.61</v>
      </c>
      <c r="H7" s="117">
        <v>54.515875087309041</v>
      </c>
    </row>
    <row r="8" spans="2:8">
      <c r="B8" s="118" t="s">
        <v>338</v>
      </c>
      <c r="C8" s="118" t="s">
        <v>339</v>
      </c>
      <c r="D8" s="118" t="s">
        <v>167</v>
      </c>
      <c r="E8" s="118">
        <v>1523710.99</v>
      </c>
      <c r="F8" s="118">
        <v>830664.38</v>
      </c>
      <c r="G8" s="118">
        <v>693046.61</v>
      </c>
      <c r="H8" s="118">
        <v>54.515875087309041</v>
      </c>
    </row>
    <row r="9" spans="2:8">
      <c r="B9" s="119" t="s">
        <v>340</v>
      </c>
      <c r="C9" s="119" t="s">
        <v>341</v>
      </c>
      <c r="D9" s="119" t="s">
        <v>342</v>
      </c>
      <c r="E9" s="119">
        <v>1523710.99</v>
      </c>
      <c r="F9" s="119">
        <v>830664.38</v>
      </c>
      <c r="G9" s="119">
        <v>693046.61</v>
      </c>
      <c r="H9" s="119">
        <v>54.515875087309041</v>
      </c>
    </row>
    <row r="10" spans="2:8">
      <c r="B10" s="119" t="s">
        <v>343</v>
      </c>
      <c r="C10" s="119" t="s">
        <v>344</v>
      </c>
      <c r="D10" s="119" t="s">
        <v>345</v>
      </c>
      <c r="E10" s="119">
        <v>1523710.99</v>
      </c>
      <c r="F10" s="119">
        <v>830664.38</v>
      </c>
      <c r="G10" s="119">
        <v>693046.61</v>
      </c>
      <c r="H10" s="119">
        <v>54.515875087309041</v>
      </c>
    </row>
    <row r="11" spans="2:8">
      <c r="B11" s="120" t="s">
        <v>346</v>
      </c>
      <c r="C11" s="120" t="s">
        <v>347</v>
      </c>
      <c r="D11" s="120" t="s">
        <v>167</v>
      </c>
      <c r="E11" s="120">
        <v>1523710.99</v>
      </c>
      <c r="F11" s="120">
        <v>830664.38</v>
      </c>
      <c r="G11" s="120">
        <v>693046.61</v>
      </c>
      <c r="H11" s="120">
        <v>54.515875087309041</v>
      </c>
    </row>
    <row r="12" spans="2:8">
      <c r="B12" s="121" t="s">
        <v>348</v>
      </c>
      <c r="C12" s="121" t="s">
        <v>349</v>
      </c>
      <c r="D12" s="121" t="s">
        <v>184</v>
      </c>
      <c r="E12" s="121">
        <v>1523710.99</v>
      </c>
      <c r="F12" s="121">
        <v>830664.38</v>
      </c>
      <c r="G12" s="121">
        <v>693046.61</v>
      </c>
      <c r="H12" s="121">
        <v>54.515875087309041</v>
      </c>
    </row>
    <row r="13" spans="2:8">
      <c r="B13" s="122" t="s">
        <v>350</v>
      </c>
      <c r="C13" s="122" t="s">
        <v>351</v>
      </c>
      <c r="D13" s="122" t="s">
        <v>171</v>
      </c>
      <c r="E13" s="122">
        <v>52000</v>
      </c>
      <c r="F13" s="122">
        <v>0</v>
      </c>
      <c r="G13" s="122">
        <v>52000</v>
      </c>
      <c r="H13" s="122">
        <v>0</v>
      </c>
    </row>
    <row r="14" spans="2:8">
      <c r="B14" s="123" t="s">
        <v>352</v>
      </c>
      <c r="C14" s="123" t="s">
        <v>353</v>
      </c>
      <c r="D14" s="123" t="s">
        <v>354</v>
      </c>
      <c r="E14" s="123">
        <v>52000</v>
      </c>
      <c r="F14" s="123">
        <v>0</v>
      </c>
      <c r="G14" s="123">
        <v>52000</v>
      </c>
      <c r="H14" s="123">
        <v>0</v>
      </c>
    </row>
    <row r="15" spans="2:8">
      <c r="B15" s="124" t="s">
        <v>355</v>
      </c>
      <c r="C15" s="124" t="s">
        <v>356</v>
      </c>
      <c r="D15" s="124" t="s">
        <v>357</v>
      </c>
      <c r="E15" s="124">
        <v>52000</v>
      </c>
      <c r="F15" s="124">
        <v>0</v>
      </c>
      <c r="G15" s="124">
        <v>52000</v>
      </c>
      <c r="H15" s="124">
        <v>0</v>
      </c>
    </row>
    <row r="16" spans="2:8">
      <c r="B16" s="115" t="s">
        <v>358</v>
      </c>
      <c r="C16" s="115" t="s">
        <v>181</v>
      </c>
      <c r="D16" s="115" t="s">
        <v>182</v>
      </c>
      <c r="E16" s="125">
        <v>41850</v>
      </c>
      <c r="F16" s="125">
        <v>0</v>
      </c>
      <c r="G16" s="125">
        <v>41850</v>
      </c>
      <c r="H16" s="125">
        <v>0</v>
      </c>
    </row>
    <row r="17" spans="2:8" ht="15.75" customHeight="1">
      <c r="B17" s="115" t="s">
        <v>359</v>
      </c>
      <c r="C17" s="115" t="s">
        <v>360</v>
      </c>
      <c r="D17" s="115" t="s">
        <v>325</v>
      </c>
      <c r="E17" s="125">
        <v>10150</v>
      </c>
      <c r="F17" s="125">
        <v>0</v>
      </c>
      <c r="G17" s="125">
        <v>10150</v>
      </c>
      <c r="H17" s="125">
        <v>0</v>
      </c>
    </row>
    <row r="18" spans="2:8" ht="15.75" customHeight="1">
      <c r="B18" s="122" t="s">
        <v>350</v>
      </c>
      <c r="C18" s="122" t="s">
        <v>361</v>
      </c>
      <c r="D18" s="122" t="s">
        <v>362</v>
      </c>
      <c r="E18" s="122">
        <v>31756.52</v>
      </c>
      <c r="F18" s="122">
        <v>5024.3599999999997</v>
      </c>
      <c r="G18" s="122">
        <v>26732.16</v>
      </c>
      <c r="H18" s="122">
        <v>15.821506890553497</v>
      </c>
    </row>
    <row r="19" spans="2:8">
      <c r="B19" s="123" t="s">
        <v>352</v>
      </c>
      <c r="C19" s="123" t="s">
        <v>363</v>
      </c>
      <c r="D19" s="123" t="s">
        <v>172</v>
      </c>
      <c r="E19" s="123">
        <v>31756.52</v>
      </c>
      <c r="F19" s="123">
        <v>5024.3599999999997</v>
      </c>
      <c r="G19" s="123">
        <v>26732.16</v>
      </c>
      <c r="H19" s="123">
        <v>15.821506890553497</v>
      </c>
    </row>
    <row r="20" spans="2:8">
      <c r="B20" s="124" t="s">
        <v>355</v>
      </c>
      <c r="C20" s="124" t="s">
        <v>364</v>
      </c>
      <c r="D20" s="124" t="s">
        <v>365</v>
      </c>
      <c r="E20" s="124">
        <v>2860</v>
      </c>
      <c r="F20" s="124">
        <v>0</v>
      </c>
      <c r="G20" s="124">
        <v>2860</v>
      </c>
      <c r="H20" s="124">
        <v>0</v>
      </c>
    </row>
    <row r="21" spans="2:8">
      <c r="B21" s="115" t="s">
        <v>366</v>
      </c>
      <c r="C21" s="115" t="s">
        <v>297</v>
      </c>
      <c r="D21" s="115" t="s">
        <v>296</v>
      </c>
      <c r="E21" s="125">
        <v>2860</v>
      </c>
      <c r="F21" s="125">
        <v>0</v>
      </c>
      <c r="G21" s="125">
        <v>2860</v>
      </c>
      <c r="H21" s="125">
        <v>0</v>
      </c>
    </row>
    <row r="22" spans="2:8">
      <c r="B22" s="124" t="s">
        <v>355</v>
      </c>
      <c r="C22" s="124" t="s">
        <v>367</v>
      </c>
      <c r="D22" s="124" t="s">
        <v>368</v>
      </c>
      <c r="E22" s="124">
        <v>22879.67</v>
      </c>
      <c r="F22" s="124">
        <v>5024.3599999999997</v>
      </c>
      <c r="G22" s="124">
        <v>17855.309999999998</v>
      </c>
      <c r="H22" s="124">
        <v>21.959932114405497</v>
      </c>
    </row>
    <row r="23" spans="2:8">
      <c r="B23" s="115" t="s">
        <v>369</v>
      </c>
      <c r="C23" s="115" t="s">
        <v>173</v>
      </c>
      <c r="D23" s="115" t="s">
        <v>174</v>
      </c>
      <c r="E23" s="125">
        <v>7080.69</v>
      </c>
      <c r="F23" s="125">
        <v>0</v>
      </c>
      <c r="G23" s="125">
        <v>7080.69</v>
      </c>
      <c r="H23" s="125">
        <v>0</v>
      </c>
    </row>
    <row r="24" spans="2:8">
      <c r="B24" s="115" t="s">
        <v>370</v>
      </c>
      <c r="C24" s="115" t="s">
        <v>175</v>
      </c>
      <c r="D24" s="115" t="s">
        <v>176</v>
      </c>
      <c r="E24" s="125">
        <v>6300</v>
      </c>
      <c r="F24" s="125">
        <v>0</v>
      </c>
      <c r="G24" s="125">
        <v>6300</v>
      </c>
      <c r="H24" s="125">
        <v>0</v>
      </c>
    </row>
    <row r="25" spans="2:8">
      <c r="B25" s="115" t="s">
        <v>371</v>
      </c>
      <c r="C25" s="115" t="s">
        <v>177</v>
      </c>
      <c r="D25" s="115" t="s">
        <v>178</v>
      </c>
      <c r="E25" s="125">
        <v>3768.83</v>
      </c>
      <c r="F25" s="125">
        <v>3768.83</v>
      </c>
      <c r="G25" s="125">
        <v>0</v>
      </c>
      <c r="H25" s="125">
        <v>100</v>
      </c>
    </row>
    <row r="26" spans="2:8">
      <c r="B26" s="115" t="s">
        <v>372</v>
      </c>
      <c r="C26" s="115" t="s">
        <v>179</v>
      </c>
      <c r="D26" s="115" t="s">
        <v>180</v>
      </c>
      <c r="E26" s="125">
        <v>2300</v>
      </c>
      <c r="F26" s="125">
        <v>0</v>
      </c>
      <c r="G26" s="125">
        <v>2300</v>
      </c>
      <c r="H26" s="125">
        <v>0</v>
      </c>
    </row>
    <row r="27" spans="2:8">
      <c r="B27" s="115" t="s">
        <v>373</v>
      </c>
      <c r="C27" s="115" t="s">
        <v>374</v>
      </c>
      <c r="D27" s="115" t="s">
        <v>375</v>
      </c>
      <c r="E27" s="125">
        <v>359</v>
      </c>
      <c r="F27" s="125">
        <v>0</v>
      </c>
      <c r="G27" s="125">
        <v>359</v>
      </c>
      <c r="H27" s="125">
        <v>0</v>
      </c>
    </row>
    <row r="28" spans="2:8">
      <c r="B28" s="115" t="s">
        <v>376</v>
      </c>
      <c r="C28" s="115" t="s">
        <v>181</v>
      </c>
      <c r="D28" s="115" t="s">
        <v>182</v>
      </c>
      <c r="E28" s="125">
        <v>2300</v>
      </c>
      <c r="F28" s="125">
        <v>984.38</v>
      </c>
      <c r="G28" s="125">
        <v>1315.62</v>
      </c>
      <c r="H28" s="125">
        <v>42.799130434782604</v>
      </c>
    </row>
    <row r="29" spans="2:8">
      <c r="B29" s="115" t="s">
        <v>377</v>
      </c>
      <c r="C29" s="115" t="s">
        <v>183</v>
      </c>
      <c r="D29" s="115" t="s">
        <v>157</v>
      </c>
      <c r="E29" s="125">
        <v>500</v>
      </c>
      <c r="F29" s="125">
        <v>0</v>
      </c>
      <c r="G29" s="125">
        <v>500</v>
      </c>
      <c r="H29" s="125">
        <v>0</v>
      </c>
    </row>
    <row r="30" spans="2:8">
      <c r="B30" s="115" t="s">
        <v>378</v>
      </c>
      <c r="C30" s="115" t="s">
        <v>297</v>
      </c>
      <c r="D30" s="115" t="s">
        <v>296</v>
      </c>
      <c r="E30" s="125">
        <v>271.14999999999998</v>
      </c>
      <c r="F30" s="125">
        <v>271.14999999999998</v>
      </c>
      <c r="G30" s="125">
        <v>0</v>
      </c>
      <c r="H30" s="125">
        <v>100</v>
      </c>
    </row>
    <row r="31" spans="2:8">
      <c r="B31" s="124" t="s">
        <v>355</v>
      </c>
      <c r="C31" s="124" t="s">
        <v>379</v>
      </c>
      <c r="D31" s="124" t="s">
        <v>380</v>
      </c>
      <c r="E31" s="124">
        <v>6016.85</v>
      </c>
      <c r="F31" s="124">
        <v>0</v>
      </c>
      <c r="G31" s="124">
        <v>6016.85</v>
      </c>
      <c r="H31" s="124">
        <v>0</v>
      </c>
    </row>
    <row r="32" spans="2:8">
      <c r="B32" s="115" t="s">
        <v>381</v>
      </c>
      <c r="C32" s="115" t="s">
        <v>183</v>
      </c>
      <c r="D32" s="115" t="s">
        <v>157</v>
      </c>
      <c r="E32" s="125">
        <v>6016.85</v>
      </c>
      <c r="F32" s="125">
        <v>0</v>
      </c>
      <c r="G32" s="125">
        <v>6016.85</v>
      </c>
      <c r="H32" s="125">
        <v>0</v>
      </c>
    </row>
    <row r="33" spans="2:8">
      <c r="B33" s="122" t="s">
        <v>350</v>
      </c>
      <c r="C33" s="122" t="s">
        <v>382</v>
      </c>
      <c r="D33" s="122" t="s">
        <v>383</v>
      </c>
      <c r="E33" s="122">
        <v>1439954.47</v>
      </c>
      <c r="F33" s="122">
        <v>825640.02</v>
      </c>
      <c r="G33" s="122">
        <v>614314.44999999995</v>
      </c>
      <c r="H33" s="122">
        <v>57.337925413711176</v>
      </c>
    </row>
    <row r="34" spans="2:8">
      <c r="B34" s="123" t="s">
        <v>384</v>
      </c>
      <c r="C34" s="123" t="s">
        <v>385</v>
      </c>
      <c r="D34" s="123" t="s">
        <v>186</v>
      </c>
      <c r="E34" s="123">
        <v>1157926.26</v>
      </c>
      <c r="F34" s="123">
        <v>687535.13</v>
      </c>
      <c r="G34" s="123">
        <v>470391.13</v>
      </c>
      <c r="H34" s="123">
        <v>59.376417458569428</v>
      </c>
    </row>
    <row r="35" spans="2:8">
      <c r="B35" s="124" t="s">
        <v>355</v>
      </c>
      <c r="C35" s="124" t="s">
        <v>386</v>
      </c>
      <c r="D35" s="124" t="s">
        <v>387</v>
      </c>
      <c r="E35" s="124">
        <v>1157289.26</v>
      </c>
      <c r="F35" s="124">
        <v>687535.13</v>
      </c>
      <c r="G35" s="124">
        <v>469754.13</v>
      </c>
      <c r="H35" s="124">
        <v>59.409099674872991</v>
      </c>
    </row>
    <row r="36" spans="2:8">
      <c r="B36" s="115" t="s">
        <v>388</v>
      </c>
      <c r="C36" s="115" t="s">
        <v>187</v>
      </c>
      <c r="D36" s="115" t="s">
        <v>188</v>
      </c>
      <c r="E36" s="125">
        <v>923000</v>
      </c>
      <c r="F36" s="125">
        <v>549388.94999999995</v>
      </c>
      <c r="G36" s="125">
        <v>373611.05000000005</v>
      </c>
      <c r="H36" s="125">
        <v>59.522096424702056</v>
      </c>
    </row>
    <row r="37" spans="2:8">
      <c r="B37" s="115" t="s">
        <v>389</v>
      </c>
      <c r="C37" s="115" t="s">
        <v>189</v>
      </c>
      <c r="D37" s="115" t="s">
        <v>82</v>
      </c>
      <c r="E37" s="125">
        <v>17254</v>
      </c>
      <c r="F37" s="125">
        <v>11284.2</v>
      </c>
      <c r="G37" s="125">
        <v>5969.7999999999993</v>
      </c>
      <c r="H37" s="125">
        <v>65.40048684363046</v>
      </c>
    </row>
    <row r="38" spans="2:8">
      <c r="B38" s="115" t="s">
        <v>390</v>
      </c>
      <c r="C38" s="115" t="s">
        <v>190</v>
      </c>
      <c r="D38" s="115" t="s">
        <v>83</v>
      </c>
      <c r="E38" s="125">
        <v>3982</v>
      </c>
      <c r="F38" s="125">
        <v>2698.87</v>
      </c>
      <c r="G38" s="125">
        <v>1283.1300000000001</v>
      </c>
      <c r="H38" s="125">
        <v>67.776745354093421</v>
      </c>
    </row>
    <row r="39" spans="2:8">
      <c r="B39" s="115" t="s">
        <v>391</v>
      </c>
      <c r="C39" s="115" t="s">
        <v>392</v>
      </c>
      <c r="D39" s="115" t="s">
        <v>393</v>
      </c>
      <c r="E39" s="125">
        <v>3000</v>
      </c>
      <c r="F39" s="125">
        <v>0</v>
      </c>
      <c r="G39" s="125">
        <v>3000</v>
      </c>
      <c r="H39" s="125">
        <v>0</v>
      </c>
    </row>
    <row r="40" spans="2:8">
      <c r="B40" s="115" t="s">
        <v>394</v>
      </c>
      <c r="C40" s="115" t="s">
        <v>191</v>
      </c>
      <c r="D40" s="115" t="s">
        <v>192</v>
      </c>
      <c r="E40" s="125">
        <v>23200</v>
      </c>
      <c r="F40" s="125">
        <v>6838.41</v>
      </c>
      <c r="G40" s="125">
        <v>16361.59</v>
      </c>
      <c r="H40" s="125">
        <v>29.475905172413793</v>
      </c>
    </row>
    <row r="41" spans="2:8">
      <c r="B41" s="115" t="s">
        <v>395</v>
      </c>
      <c r="C41" s="115" t="s">
        <v>193</v>
      </c>
      <c r="D41" s="115" t="s">
        <v>194</v>
      </c>
      <c r="E41" s="125">
        <v>3400</v>
      </c>
      <c r="F41" s="125">
        <v>0</v>
      </c>
      <c r="G41" s="125">
        <v>3400</v>
      </c>
      <c r="H41" s="125">
        <v>0</v>
      </c>
    </row>
    <row r="42" spans="2:8">
      <c r="B42" s="115" t="s">
        <v>396</v>
      </c>
      <c r="C42" s="115" t="s">
        <v>195</v>
      </c>
      <c r="D42" s="115" t="s">
        <v>196</v>
      </c>
      <c r="E42" s="125">
        <v>2357.2600000000002</v>
      </c>
      <c r="F42" s="125">
        <v>882.88</v>
      </c>
      <c r="G42" s="125">
        <v>1474.38</v>
      </c>
      <c r="H42" s="125">
        <v>37.453653818416292</v>
      </c>
    </row>
    <row r="43" spans="2:8">
      <c r="B43" s="115" t="s">
        <v>397</v>
      </c>
      <c r="C43" s="115" t="s">
        <v>197</v>
      </c>
      <c r="D43" s="115" t="s">
        <v>198</v>
      </c>
      <c r="E43" s="125">
        <v>17400</v>
      </c>
      <c r="F43" s="125">
        <v>14700</v>
      </c>
      <c r="G43" s="125">
        <v>2700</v>
      </c>
      <c r="H43" s="125">
        <v>84.482758620689651</v>
      </c>
    </row>
    <row r="44" spans="2:8">
      <c r="B44" s="115" t="s">
        <v>398</v>
      </c>
      <c r="C44" s="115" t="s">
        <v>199</v>
      </c>
      <c r="D44" s="115" t="s">
        <v>200</v>
      </c>
      <c r="E44" s="125">
        <v>400</v>
      </c>
      <c r="F44" s="125">
        <v>2458.08</v>
      </c>
      <c r="G44" s="125">
        <v>-2058.08</v>
      </c>
      <c r="H44" s="125">
        <v>614.52</v>
      </c>
    </row>
    <row r="45" spans="2:8">
      <c r="B45" s="115" t="s">
        <v>399</v>
      </c>
      <c r="C45" s="115" t="s">
        <v>201</v>
      </c>
      <c r="D45" s="115" t="s">
        <v>86</v>
      </c>
      <c r="E45" s="125">
        <v>145995</v>
      </c>
      <c r="F45" s="125">
        <v>92082.77</v>
      </c>
      <c r="G45" s="125">
        <v>53912.229999999996</v>
      </c>
      <c r="H45" s="125">
        <v>63.07255042980924</v>
      </c>
    </row>
    <row r="46" spans="2:8">
      <c r="B46" s="115" t="s">
        <v>400</v>
      </c>
      <c r="C46" s="115" t="s">
        <v>202</v>
      </c>
      <c r="D46" s="115" t="s">
        <v>203</v>
      </c>
      <c r="E46" s="125">
        <v>14201</v>
      </c>
      <c r="F46" s="125">
        <v>6129.13</v>
      </c>
      <c r="G46" s="125">
        <v>8071.87</v>
      </c>
      <c r="H46" s="125">
        <v>43.159847898035352</v>
      </c>
    </row>
    <row r="47" spans="2:8">
      <c r="B47" s="115" t="s">
        <v>401</v>
      </c>
      <c r="C47" s="115" t="s">
        <v>204</v>
      </c>
      <c r="D47" s="115" t="s">
        <v>205</v>
      </c>
      <c r="E47" s="125">
        <v>3100</v>
      </c>
      <c r="F47" s="125">
        <v>1071.8399999999999</v>
      </c>
      <c r="G47" s="125">
        <v>2028.16</v>
      </c>
      <c r="H47" s="125">
        <v>34.575483870967737</v>
      </c>
    </row>
    <row r="48" spans="2:8">
      <c r="B48" s="124" t="s">
        <v>355</v>
      </c>
      <c r="C48" s="124" t="s">
        <v>402</v>
      </c>
      <c r="D48" s="124" t="s">
        <v>403</v>
      </c>
      <c r="E48" s="124">
        <v>637</v>
      </c>
      <c r="F48" s="124">
        <v>0</v>
      </c>
      <c r="G48" s="124">
        <v>637</v>
      </c>
      <c r="H48" s="124">
        <v>0</v>
      </c>
    </row>
    <row r="49" spans="2:8">
      <c r="B49" s="115" t="s">
        <v>404</v>
      </c>
      <c r="C49" s="115" t="s">
        <v>191</v>
      </c>
      <c r="D49" s="115" t="s">
        <v>192</v>
      </c>
      <c r="E49" s="125">
        <v>637</v>
      </c>
      <c r="F49" s="125">
        <v>0</v>
      </c>
      <c r="G49" s="125">
        <v>637</v>
      </c>
      <c r="H49" s="125">
        <v>0</v>
      </c>
    </row>
    <row r="50" spans="2:8">
      <c r="B50" s="123" t="s">
        <v>384</v>
      </c>
      <c r="C50" s="123" t="s">
        <v>405</v>
      </c>
      <c r="D50" s="123" t="s">
        <v>207</v>
      </c>
      <c r="E50" s="123">
        <v>7948</v>
      </c>
      <c r="F50" s="123">
        <v>3064.59</v>
      </c>
      <c r="G50" s="123">
        <v>4883.41</v>
      </c>
      <c r="H50" s="123">
        <v>38.558002013085051</v>
      </c>
    </row>
    <row r="51" spans="2:8">
      <c r="B51" s="124" t="s">
        <v>355</v>
      </c>
      <c r="C51" s="124" t="s">
        <v>356</v>
      </c>
      <c r="D51" s="124" t="s">
        <v>357</v>
      </c>
      <c r="E51" s="124">
        <v>7418</v>
      </c>
      <c r="F51" s="124">
        <v>2638.73</v>
      </c>
      <c r="G51" s="124">
        <v>4779.2700000000004</v>
      </c>
      <c r="H51" s="124">
        <v>35.571987058506338</v>
      </c>
    </row>
    <row r="52" spans="2:8">
      <c r="B52" s="115" t="s">
        <v>406</v>
      </c>
      <c r="C52" s="115" t="s">
        <v>208</v>
      </c>
      <c r="D52" s="115" t="s">
        <v>209</v>
      </c>
      <c r="E52" s="125">
        <v>1500</v>
      </c>
      <c r="F52" s="125">
        <v>440.87</v>
      </c>
      <c r="G52" s="125">
        <v>1059.1300000000001</v>
      </c>
      <c r="H52" s="125">
        <v>29.391333333333336</v>
      </c>
    </row>
    <row r="53" spans="2:8">
      <c r="B53" s="115" t="s">
        <v>407</v>
      </c>
      <c r="C53" s="115" t="s">
        <v>210</v>
      </c>
      <c r="D53" s="115" t="s">
        <v>211</v>
      </c>
      <c r="E53" s="125">
        <v>1600</v>
      </c>
      <c r="F53" s="125">
        <v>311.42</v>
      </c>
      <c r="G53" s="125">
        <v>1288.58</v>
      </c>
      <c r="H53" s="125">
        <v>19.463750000000001</v>
      </c>
    </row>
    <row r="54" spans="2:8">
      <c r="B54" s="115" t="s">
        <v>408</v>
      </c>
      <c r="C54" s="115" t="s">
        <v>212</v>
      </c>
      <c r="D54" s="115" t="s">
        <v>213</v>
      </c>
      <c r="E54" s="125">
        <v>2000</v>
      </c>
      <c r="F54" s="125">
        <v>309.25</v>
      </c>
      <c r="G54" s="125">
        <v>1690.75</v>
      </c>
      <c r="H54" s="125">
        <v>15.462500000000002</v>
      </c>
    </row>
    <row r="55" spans="2:8">
      <c r="B55" s="115" t="s">
        <v>409</v>
      </c>
      <c r="C55" s="115" t="s">
        <v>214</v>
      </c>
      <c r="D55" s="115" t="s">
        <v>215</v>
      </c>
      <c r="E55" s="125">
        <v>2318</v>
      </c>
      <c r="F55" s="125">
        <v>1577.19</v>
      </c>
      <c r="G55" s="125">
        <v>740.81</v>
      </c>
      <c r="H55" s="125">
        <v>68.040983606557376</v>
      </c>
    </row>
    <row r="56" spans="2:8">
      <c r="B56" s="124" t="s">
        <v>355</v>
      </c>
      <c r="C56" s="124" t="s">
        <v>367</v>
      </c>
      <c r="D56" s="124" t="s">
        <v>368</v>
      </c>
      <c r="E56" s="124">
        <v>0</v>
      </c>
      <c r="F56" s="124">
        <v>126.5</v>
      </c>
      <c r="G56" s="124">
        <v>-126.5</v>
      </c>
      <c r="H56" s="124">
        <v>0</v>
      </c>
    </row>
    <row r="57" spans="2:8">
      <c r="B57" s="115" t="s">
        <v>410</v>
      </c>
      <c r="C57" s="115" t="s">
        <v>208</v>
      </c>
      <c r="D57" s="115" t="s">
        <v>337</v>
      </c>
      <c r="E57" s="125">
        <v>0</v>
      </c>
      <c r="F57" s="125">
        <v>126.5</v>
      </c>
      <c r="G57" s="125">
        <v>-126.5</v>
      </c>
      <c r="H57" s="125">
        <v>0</v>
      </c>
    </row>
    <row r="58" spans="2:8">
      <c r="B58" s="115" t="s">
        <v>411</v>
      </c>
      <c r="C58" s="115" t="s">
        <v>214</v>
      </c>
      <c r="D58" s="115" t="s">
        <v>337</v>
      </c>
      <c r="E58" s="125">
        <v>0</v>
      </c>
      <c r="F58" s="125">
        <v>0</v>
      </c>
      <c r="G58" s="125">
        <v>0</v>
      </c>
      <c r="H58" s="125">
        <v>0</v>
      </c>
    </row>
    <row r="59" spans="2:8">
      <c r="B59" s="124" t="s">
        <v>355</v>
      </c>
      <c r="C59" s="124" t="s">
        <v>412</v>
      </c>
      <c r="D59" s="124" t="s">
        <v>413</v>
      </c>
      <c r="E59" s="124">
        <v>530</v>
      </c>
      <c r="F59" s="124">
        <v>299.36</v>
      </c>
      <c r="G59" s="124">
        <v>230.64</v>
      </c>
      <c r="H59" s="124">
        <v>56.483018867924528</v>
      </c>
    </row>
    <row r="60" spans="2:8">
      <c r="B60" s="115" t="s">
        <v>414</v>
      </c>
      <c r="C60" s="115" t="s">
        <v>214</v>
      </c>
      <c r="D60" s="115" t="s">
        <v>215</v>
      </c>
      <c r="E60" s="125">
        <v>530</v>
      </c>
      <c r="F60" s="125">
        <v>299.36</v>
      </c>
      <c r="G60" s="125">
        <v>230.64</v>
      </c>
      <c r="H60" s="125">
        <v>56.483018867924528</v>
      </c>
    </row>
    <row r="61" spans="2:8">
      <c r="B61" s="123" t="s">
        <v>384</v>
      </c>
      <c r="C61" s="123" t="s">
        <v>415</v>
      </c>
      <c r="D61" s="123" t="s">
        <v>416</v>
      </c>
      <c r="E61" s="123">
        <v>237573.21</v>
      </c>
      <c r="F61" s="123">
        <v>116920.53</v>
      </c>
      <c r="G61" s="123">
        <v>120652.68</v>
      </c>
      <c r="H61" s="123">
        <v>49.214526334850632</v>
      </c>
    </row>
    <row r="62" spans="2:8">
      <c r="B62" s="124" t="s">
        <v>355</v>
      </c>
      <c r="C62" s="124" t="s">
        <v>356</v>
      </c>
      <c r="D62" s="124" t="s">
        <v>357</v>
      </c>
      <c r="E62" s="124">
        <v>91671</v>
      </c>
      <c r="F62" s="124">
        <v>45873.4</v>
      </c>
      <c r="G62" s="124">
        <v>45797.599999999999</v>
      </c>
      <c r="H62" s="124">
        <v>50.041343500125443</v>
      </c>
    </row>
    <row r="63" spans="2:8">
      <c r="B63" s="115" t="s">
        <v>417</v>
      </c>
      <c r="C63" s="115" t="s">
        <v>218</v>
      </c>
      <c r="D63" s="115" t="s">
        <v>219</v>
      </c>
      <c r="E63" s="125">
        <v>1400</v>
      </c>
      <c r="F63" s="125">
        <v>1213.3399999999999</v>
      </c>
      <c r="G63" s="125">
        <v>186.66000000000008</v>
      </c>
      <c r="H63" s="125">
        <v>86.667142857142849</v>
      </c>
    </row>
    <row r="64" spans="2:8">
      <c r="B64" s="115" t="s">
        <v>418</v>
      </c>
      <c r="C64" s="115" t="s">
        <v>419</v>
      </c>
      <c r="D64" s="115" t="s">
        <v>420</v>
      </c>
      <c r="E64" s="125">
        <v>150</v>
      </c>
      <c r="F64" s="125">
        <v>0</v>
      </c>
      <c r="G64" s="125">
        <v>150</v>
      </c>
      <c r="H64" s="125">
        <v>0</v>
      </c>
    </row>
    <row r="65" spans="2:8">
      <c r="B65" s="115" t="s">
        <v>421</v>
      </c>
      <c r="C65" s="115" t="s">
        <v>220</v>
      </c>
      <c r="D65" s="115" t="s">
        <v>221</v>
      </c>
      <c r="E65" s="125">
        <v>2250</v>
      </c>
      <c r="F65" s="125">
        <v>934</v>
      </c>
      <c r="G65" s="125">
        <v>1316</v>
      </c>
      <c r="H65" s="125">
        <v>41.511111111111113</v>
      </c>
    </row>
    <row r="66" spans="2:8">
      <c r="B66" s="115" t="s">
        <v>422</v>
      </c>
      <c r="C66" s="115" t="s">
        <v>222</v>
      </c>
      <c r="D66" s="115" t="s">
        <v>223</v>
      </c>
      <c r="E66" s="125">
        <v>1100</v>
      </c>
      <c r="F66" s="125">
        <v>481.47</v>
      </c>
      <c r="G66" s="125">
        <v>618.53</v>
      </c>
      <c r="H66" s="125">
        <v>43.77</v>
      </c>
    </row>
    <row r="67" spans="2:8">
      <c r="B67" s="115" t="s">
        <v>423</v>
      </c>
      <c r="C67" s="115" t="s">
        <v>424</v>
      </c>
      <c r="D67" s="115" t="s">
        <v>425</v>
      </c>
      <c r="E67" s="125">
        <v>77</v>
      </c>
      <c r="F67" s="125">
        <v>0</v>
      </c>
      <c r="G67" s="125">
        <v>77</v>
      </c>
      <c r="H67" s="125">
        <v>0</v>
      </c>
    </row>
    <row r="68" spans="2:8">
      <c r="B68" s="115" t="s">
        <v>426</v>
      </c>
      <c r="C68" s="115" t="s">
        <v>224</v>
      </c>
      <c r="D68" s="115" t="s">
        <v>225</v>
      </c>
      <c r="E68" s="125">
        <v>26</v>
      </c>
      <c r="F68" s="125">
        <v>16.350000000000001</v>
      </c>
      <c r="G68" s="125">
        <v>9.6499999999999986</v>
      </c>
      <c r="H68" s="125">
        <v>62.884615384615394</v>
      </c>
    </row>
    <row r="69" spans="2:8">
      <c r="B69" s="115" t="s">
        <v>427</v>
      </c>
      <c r="C69" s="115" t="s">
        <v>226</v>
      </c>
      <c r="D69" s="115" t="s">
        <v>227</v>
      </c>
      <c r="E69" s="125">
        <v>453</v>
      </c>
      <c r="F69" s="125">
        <v>247</v>
      </c>
      <c r="G69" s="125">
        <v>206</v>
      </c>
      <c r="H69" s="125">
        <v>54.525386313465788</v>
      </c>
    </row>
    <row r="70" spans="2:8">
      <c r="B70" s="115" t="s">
        <v>428</v>
      </c>
      <c r="C70" s="115" t="s">
        <v>228</v>
      </c>
      <c r="D70" s="115" t="s">
        <v>229</v>
      </c>
      <c r="E70" s="125">
        <v>133.38</v>
      </c>
      <c r="F70" s="125">
        <v>0</v>
      </c>
      <c r="G70" s="125">
        <v>133.38</v>
      </c>
      <c r="H70" s="125">
        <v>0</v>
      </c>
    </row>
    <row r="71" spans="2:8">
      <c r="B71" s="115" t="s">
        <v>429</v>
      </c>
      <c r="C71" s="115" t="s">
        <v>230</v>
      </c>
      <c r="D71" s="115" t="s">
        <v>231</v>
      </c>
      <c r="E71" s="125">
        <v>4000</v>
      </c>
      <c r="F71" s="125">
        <v>2109.4699999999998</v>
      </c>
      <c r="G71" s="125">
        <v>1890.5300000000002</v>
      </c>
      <c r="H71" s="125">
        <v>52.736750000000001</v>
      </c>
    </row>
    <row r="72" spans="2:8">
      <c r="B72" s="115" t="s">
        <v>430</v>
      </c>
      <c r="C72" s="115" t="s">
        <v>232</v>
      </c>
      <c r="D72" s="115" t="s">
        <v>233</v>
      </c>
      <c r="E72" s="125">
        <v>663</v>
      </c>
      <c r="F72" s="125">
        <v>483</v>
      </c>
      <c r="G72" s="125">
        <v>180</v>
      </c>
      <c r="H72" s="125">
        <v>72.850678733031671</v>
      </c>
    </row>
    <row r="73" spans="2:8">
      <c r="B73" s="115" t="s">
        <v>431</v>
      </c>
      <c r="C73" s="115" t="s">
        <v>234</v>
      </c>
      <c r="D73" s="115" t="s">
        <v>235</v>
      </c>
      <c r="E73" s="125">
        <v>2800</v>
      </c>
      <c r="F73" s="125">
        <v>683.5</v>
      </c>
      <c r="G73" s="125">
        <v>2116.5</v>
      </c>
      <c r="H73" s="125">
        <v>24.410714285714285</v>
      </c>
    </row>
    <row r="74" spans="2:8">
      <c r="B74" s="115" t="s">
        <v>432</v>
      </c>
      <c r="C74" s="115" t="s">
        <v>236</v>
      </c>
      <c r="D74" s="115" t="s">
        <v>237</v>
      </c>
      <c r="E74" s="125">
        <v>1900</v>
      </c>
      <c r="F74" s="125">
        <v>942.52</v>
      </c>
      <c r="G74" s="125">
        <v>957.48</v>
      </c>
      <c r="H74" s="125">
        <v>49.606315789473683</v>
      </c>
    </row>
    <row r="75" spans="2:8">
      <c r="B75" s="115" t="s">
        <v>433</v>
      </c>
      <c r="C75" s="115" t="s">
        <v>238</v>
      </c>
      <c r="D75" s="115" t="s">
        <v>239</v>
      </c>
      <c r="E75" s="125">
        <v>2000</v>
      </c>
      <c r="F75" s="125">
        <v>328.55</v>
      </c>
      <c r="G75" s="125">
        <v>1671.45</v>
      </c>
      <c r="H75" s="125">
        <v>16.427500000000002</v>
      </c>
    </row>
    <row r="76" spans="2:8">
      <c r="B76" s="115" t="s">
        <v>434</v>
      </c>
      <c r="C76" s="115" t="s">
        <v>242</v>
      </c>
      <c r="D76" s="115" t="s">
        <v>243</v>
      </c>
      <c r="E76" s="125">
        <v>13600</v>
      </c>
      <c r="F76" s="125">
        <v>4899.7700000000004</v>
      </c>
      <c r="G76" s="125">
        <v>8700.23</v>
      </c>
      <c r="H76" s="125">
        <v>36.027720588235297</v>
      </c>
    </row>
    <row r="77" spans="2:8">
      <c r="B77" s="115" t="s">
        <v>435</v>
      </c>
      <c r="C77" s="115" t="s">
        <v>244</v>
      </c>
      <c r="D77" s="115" t="s">
        <v>245</v>
      </c>
      <c r="E77" s="125">
        <v>15000</v>
      </c>
      <c r="F77" s="125">
        <v>10780.92</v>
      </c>
      <c r="G77" s="125">
        <v>4219.08</v>
      </c>
      <c r="H77" s="125">
        <v>71.872799999999998</v>
      </c>
    </row>
    <row r="78" spans="2:8">
      <c r="B78" s="115" t="s">
        <v>436</v>
      </c>
      <c r="C78" s="115" t="s">
        <v>246</v>
      </c>
      <c r="D78" s="115" t="s">
        <v>247</v>
      </c>
      <c r="E78" s="125">
        <v>3000</v>
      </c>
      <c r="F78" s="125">
        <v>1224.78</v>
      </c>
      <c r="G78" s="125">
        <v>1775.22</v>
      </c>
      <c r="H78" s="125">
        <v>40.826000000000001</v>
      </c>
    </row>
    <row r="79" spans="2:8">
      <c r="B79" s="115" t="s">
        <v>437</v>
      </c>
      <c r="C79" s="115" t="s">
        <v>248</v>
      </c>
      <c r="D79" s="115" t="s">
        <v>96</v>
      </c>
      <c r="E79" s="125">
        <v>366.09</v>
      </c>
      <c r="F79" s="125">
        <v>366.09</v>
      </c>
      <c r="G79" s="125">
        <v>0</v>
      </c>
      <c r="H79" s="125">
        <v>100</v>
      </c>
    </row>
    <row r="80" spans="2:8">
      <c r="B80" s="115" t="s">
        <v>438</v>
      </c>
      <c r="C80" s="115" t="s">
        <v>249</v>
      </c>
      <c r="D80" s="115" t="s">
        <v>250</v>
      </c>
      <c r="E80" s="125">
        <v>1500</v>
      </c>
      <c r="F80" s="125">
        <v>662.96</v>
      </c>
      <c r="G80" s="125">
        <v>837.04</v>
      </c>
      <c r="H80" s="125">
        <v>44.19733333333334</v>
      </c>
    </row>
    <row r="81" spans="2:8">
      <c r="B81" s="115" t="s">
        <v>439</v>
      </c>
      <c r="C81" s="115" t="s">
        <v>251</v>
      </c>
      <c r="D81" s="115" t="s">
        <v>252</v>
      </c>
      <c r="E81" s="125">
        <v>16</v>
      </c>
      <c r="F81" s="125">
        <v>6.65</v>
      </c>
      <c r="G81" s="125">
        <v>9.35</v>
      </c>
      <c r="H81" s="125">
        <v>41.5625</v>
      </c>
    </row>
    <row r="82" spans="2:8">
      <c r="B82" s="115" t="s">
        <v>440</v>
      </c>
      <c r="C82" s="115" t="s">
        <v>253</v>
      </c>
      <c r="D82" s="115" t="s">
        <v>254</v>
      </c>
      <c r="E82" s="125">
        <v>520</v>
      </c>
      <c r="F82" s="125">
        <v>344.64</v>
      </c>
      <c r="G82" s="125">
        <v>175.36</v>
      </c>
      <c r="H82" s="125">
        <v>66.276923076923083</v>
      </c>
    </row>
    <row r="83" spans="2:8">
      <c r="B83" s="115" t="s">
        <v>441</v>
      </c>
      <c r="C83" s="115" t="s">
        <v>255</v>
      </c>
      <c r="D83" s="115" t="s">
        <v>256</v>
      </c>
      <c r="E83" s="125">
        <v>17787.080000000002</v>
      </c>
      <c r="F83" s="125">
        <v>10128.57</v>
      </c>
      <c r="G83" s="125">
        <v>7658.510000000002</v>
      </c>
      <c r="H83" s="125">
        <v>56.943410610398104</v>
      </c>
    </row>
    <row r="84" spans="2:8">
      <c r="B84" s="115" t="s">
        <v>442</v>
      </c>
      <c r="C84" s="115" t="s">
        <v>257</v>
      </c>
      <c r="D84" s="115" t="s">
        <v>258</v>
      </c>
      <c r="E84" s="125">
        <v>78</v>
      </c>
      <c r="F84" s="125">
        <v>78</v>
      </c>
      <c r="G84" s="125">
        <v>0</v>
      </c>
      <c r="H84" s="125">
        <v>100</v>
      </c>
    </row>
    <row r="85" spans="2:8">
      <c r="B85" s="115" t="s">
        <v>443</v>
      </c>
      <c r="C85" s="115" t="s">
        <v>259</v>
      </c>
      <c r="D85" s="115" t="s">
        <v>260</v>
      </c>
      <c r="E85" s="125">
        <v>4402</v>
      </c>
      <c r="F85" s="125">
        <v>1120.3599999999999</v>
      </c>
      <c r="G85" s="125">
        <v>3281.6400000000003</v>
      </c>
      <c r="H85" s="125">
        <v>25.451158564288956</v>
      </c>
    </row>
    <row r="86" spans="2:8">
      <c r="B86" s="115" t="s">
        <v>444</v>
      </c>
      <c r="C86" s="115" t="s">
        <v>261</v>
      </c>
      <c r="D86" s="115" t="s">
        <v>262</v>
      </c>
      <c r="E86" s="125">
        <v>2875</v>
      </c>
      <c r="F86" s="125">
        <v>1298.6199999999999</v>
      </c>
      <c r="G86" s="125">
        <v>1576.38</v>
      </c>
      <c r="H86" s="125">
        <v>45.169391304347819</v>
      </c>
    </row>
    <row r="87" spans="2:8">
      <c r="B87" s="115" t="s">
        <v>445</v>
      </c>
      <c r="C87" s="115" t="s">
        <v>263</v>
      </c>
      <c r="D87" s="115" t="s">
        <v>264</v>
      </c>
      <c r="E87" s="125">
        <v>150</v>
      </c>
      <c r="F87" s="125">
        <v>75</v>
      </c>
      <c r="G87" s="125">
        <v>75</v>
      </c>
      <c r="H87" s="125">
        <v>50</v>
      </c>
    </row>
    <row r="88" spans="2:8">
      <c r="B88" s="115" t="s">
        <v>446</v>
      </c>
      <c r="C88" s="115" t="s">
        <v>265</v>
      </c>
      <c r="D88" s="115" t="s">
        <v>266</v>
      </c>
      <c r="E88" s="125">
        <v>222.97</v>
      </c>
      <c r="F88" s="125">
        <v>167.93</v>
      </c>
      <c r="G88" s="125">
        <v>55.039999999999992</v>
      </c>
      <c r="H88" s="125">
        <v>75.31506480692471</v>
      </c>
    </row>
    <row r="89" spans="2:8">
      <c r="B89" s="115" t="s">
        <v>447</v>
      </c>
      <c r="C89" s="115" t="s">
        <v>267</v>
      </c>
      <c r="D89" s="115" t="s">
        <v>268</v>
      </c>
      <c r="E89" s="125">
        <v>3653.64</v>
      </c>
      <c r="F89" s="125">
        <v>1519.85</v>
      </c>
      <c r="G89" s="125">
        <v>2133.79</v>
      </c>
      <c r="H89" s="125">
        <v>41.598241753429456</v>
      </c>
    </row>
    <row r="90" spans="2:8">
      <c r="B90" s="115" t="s">
        <v>448</v>
      </c>
      <c r="C90" s="115" t="s">
        <v>269</v>
      </c>
      <c r="D90" s="115" t="s">
        <v>270</v>
      </c>
      <c r="E90" s="125">
        <v>100</v>
      </c>
      <c r="F90" s="125">
        <v>41.5</v>
      </c>
      <c r="G90" s="125">
        <v>58.5</v>
      </c>
      <c r="H90" s="125">
        <v>41.5</v>
      </c>
    </row>
    <row r="91" spans="2:8">
      <c r="B91" s="115" t="s">
        <v>449</v>
      </c>
      <c r="C91" s="115" t="s">
        <v>271</v>
      </c>
      <c r="D91" s="115" t="s">
        <v>272</v>
      </c>
      <c r="E91" s="125">
        <v>2456.1999999999998</v>
      </c>
      <c r="F91" s="125">
        <v>2400</v>
      </c>
      <c r="G91" s="125">
        <v>56.199999999999818</v>
      </c>
      <c r="H91" s="125">
        <v>97.711912710691323</v>
      </c>
    </row>
    <row r="92" spans="2:8">
      <c r="B92" s="115" t="s">
        <v>450</v>
      </c>
      <c r="C92" s="115" t="s">
        <v>298</v>
      </c>
      <c r="D92" s="115" t="s">
        <v>299</v>
      </c>
      <c r="E92" s="125">
        <v>43.8</v>
      </c>
      <c r="F92" s="125">
        <v>0</v>
      </c>
      <c r="G92" s="125">
        <v>43.8</v>
      </c>
      <c r="H92" s="125">
        <v>0</v>
      </c>
    </row>
    <row r="93" spans="2:8">
      <c r="B93" s="115" t="s">
        <v>451</v>
      </c>
      <c r="C93" s="115" t="s">
        <v>273</v>
      </c>
      <c r="D93" s="115" t="s">
        <v>274</v>
      </c>
      <c r="E93" s="125">
        <v>1195</v>
      </c>
      <c r="F93" s="125">
        <v>594.48</v>
      </c>
      <c r="G93" s="125">
        <v>600.52</v>
      </c>
      <c r="H93" s="125">
        <v>49.747280334728032</v>
      </c>
    </row>
    <row r="94" spans="2:8">
      <c r="B94" s="115" t="s">
        <v>452</v>
      </c>
      <c r="C94" s="115" t="s">
        <v>275</v>
      </c>
      <c r="D94" s="115" t="s">
        <v>276</v>
      </c>
      <c r="E94" s="125">
        <v>1020.34</v>
      </c>
      <c r="F94" s="125">
        <v>435.8</v>
      </c>
      <c r="G94" s="125">
        <v>584.54</v>
      </c>
      <c r="H94" s="125">
        <v>42.711253111707862</v>
      </c>
    </row>
    <row r="95" spans="2:8">
      <c r="B95" s="115" t="s">
        <v>453</v>
      </c>
      <c r="C95" s="115" t="s">
        <v>277</v>
      </c>
      <c r="D95" s="115" t="s">
        <v>278</v>
      </c>
      <c r="E95" s="125">
        <v>2513.7199999999998</v>
      </c>
      <c r="F95" s="125">
        <v>895.32</v>
      </c>
      <c r="G95" s="125">
        <v>1618.3999999999996</v>
      </c>
      <c r="H95" s="125">
        <v>35.617332081536532</v>
      </c>
    </row>
    <row r="96" spans="2:8">
      <c r="B96" s="115" t="s">
        <v>454</v>
      </c>
      <c r="C96" s="115" t="s">
        <v>279</v>
      </c>
      <c r="D96" s="115" t="s">
        <v>280</v>
      </c>
      <c r="E96" s="125">
        <v>99</v>
      </c>
      <c r="F96" s="125">
        <v>99</v>
      </c>
      <c r="G96" s="125">
        <v>0</v>
      </c>
      <c r="H96" s="125">
        <v>100</v>
      </c>
    </row>
    <row r="97" spans="2:8">
      <c r="B97" s="115" t="s">
        <v>455</v>
      </c>
      <c r="C97" s="115" t="s">
        <v>281</v>
      </c>
      <c r="D97" s="115" t="s">
        <v>282</v>
      </c>
      <c r="E97" s="125">
        <v>663</v>
      </c>
      <c r="F97" s="125">
        <v>276.25</v>
      </c>
      <c r="G97" s="125">
        <v>386.75</v>
      </c>
      <c r="H97" s="125">
        <v>41.666666666666671</v>
      </c>
    </row>
    <row r="98" spans="2:8">
      <c r="B98" s="115" t="s">
        <v>456</v>
      </c>
      <c r="C98" s="115" t="s">
        <v>283</v>
      </c>
      <c r="D98" s="115" t="s">
        <v>284</v>
      </c>
      <c r="E98" s="125">
        <v>1022</v>
      </c>
      <c r="F98" s="125">
        <v>300</v>
      </c>
      <c r="G98" s="125">
        <v>722</v>
      </c>
      <c r="H98" s="125">
        <v>29.354207436399214</v>
      </c>
    </row>
    <row r="99" spans="2:8">
      <c r="B99" s="115" t="s">
        <v>457</v>
      </c>
      <c r="C99" s="115" t="s">
        <v>285</v>
      </c>
      <c r="D99" s="115" t="s">
        <v>286</v>
      </c>
      <c r="E99" s="125">
        <v>197</v>
      </c>
      <c r="F99" s="125">
        <v>0</v>
      </c>
      <c r="G99" s="125">
        <v>197</v>
      </c>
      <c r="H99" s="125">
        <v>0</v>
      </c>
    </row>
    <row r="100" spans="2:8">
      <c r="B100" s="115" t="s">
        <v>458</v>
      </c>
      <c r="C100" s="115" t="s">
        <v>287</v>
      </c>
      <c r="D100" s="115" t="s">
        <v>107</v>
      </c>
      <c r="E100" s="125">
        <v>1013.88</v>
      </c>
      <c r="F100" s="125">
        <v>248.98</v>
      </c>
      <c r="G100" s="125">
        <v>764.9</v>
      </c>
      <c r="H100" s="125">
        <v>24.557146802382924</v>
      </c>
    </row>
    <row r="101" spans="2:8">
      <c r="B101" s="115" t="s">
        <v>459</v>
      </c>
      <c r="C101" s="115" t="s">
        <v>288</v>
      </c>
      <c r="D101" s="115" t="s">
        <v>289</v>
      </c>
      <c r="E101" s="125">
        <v>212.09</v>
      </c>
      <c r="F101" s="125">
        <v>148.09</v>
      </c>
      <c r="G101" s="125">
        <v>64</v>
      </c>
      <c r="H101" s="125">
        <v>69.824131265028996</v>
      </c>
    </row>
    <row r="102" spans="2:8">
      <c r="B102" s="115" t="s">
        <v>460</v>
      </c>
      <c r="C102" s="115" t="s">
        <v>290</v>
      </c>
      <c r="D102" s="115" t="s">
        <v>291</v>
      </c>
      <c r="E102" s="125">
        <v>80</v>
      </c>
      <c r="F102" s="125">
        <v>0</v>
      </c>
      <c r="G102" s="125">
        <v>80</v>
      </c>
      <c r="H102" s="125">
        <v>0</v>
      </c>
    </row>
    <row r="103" spans="2:8">
      <c r="B103" s="115" t="s">
        <v>461</v>
      </c>
      <c r="C103" s="115" t="s">
        <v>216</v>
      </c>
      <c r="D103" s="115" t="s">
        <v>158</v>
      </c>
      <c r="E103" s="125">
        <v>664</v>
      </c>
      <c r="F103" s="125">
        <v>199.62</v>
      </c>
      <c r="G103" s="125">
        <v>464.38</v>
      </c>
      <c r="H103" s="125">
        <v>30.06325301204819</v>
      </c>
    </row>
    <row r="104" spans="2:8">
      <c r="B104" s="115" t="s">
        <v>462</v>
      </c>
      <c r="C104" s="115" t="s">
        <v>292</v>
      </c>
      <c r="D104" s="115" t="s">
        <v>293</v>
      </c>
      <c r="E104" s="125">
        <v>265</v>
      </c>
      <c r="F104" s="125">
        <v>121.02</v>
      </c>
      <c r="G104" s="125">
        <v>143.98000000000002</v>
      </c>
      <c r="H104" s="125">
        <v>45.667924528301882</v>
      </c>
    </row>
    <row r="105" spans="2:8">
      <c r="B105" s="115" t="s">
        <v>463</v>
      </c>
      <c r="C105" s="115" t="s">
        <v>300</v>
      </c>
      <c r="D105" s="115" t="s">
        <v>301</v>
      </c>
      <c r="E105" s="125">
        <v>2.81</v>
      </c>
      <c r="F105" s="125">
        <v>0</v>
      </c>
      <c r="G105" s="125">
        <v>2.81</v>
      </c>
      <c r="H105" s="125">
        <v>0</v>
      </c>
    </row>
    <row r="106" spans="2:8">
      <c r="B106" s="124" t="s">
        <v>355</v>
      </c>
      <c r="C106" s="124" t="s">
        <v>367</v>
      </c>
      <c r="D106" s="124" t="s">
        <v>368</v>
      </c>
      <c r="E106" s="124">
        <v>1000</v>
      </c>
      <c r="F106" s="124">
        <v>5247.57</v>
      </c>
      <c r="G106" s="124">
        <v>-4247.57</v>
      </c>
      <c r="H106" s="124">
        <v>524.75699999999995</v>
      </c>
    </row>
    <row r="107" spans="2:8">
      <c r="B107" s="115" t="s">
        <v>464</v>
      </c>
      <c r="C107" s="115" t="s">
        <v>222</v>
      </c>
      <c r="D107" s="115" t="s">
        <v>337</v>
      </c>
      <c r="E107" s="125">
        <v>0</v>
      </c>
      <c r="F107" s="125">
        <v>12</v>
      </c>
      <c r="G107" s="125">
        <v>-12</v>
      </c>
      <c r="H107" s="125">
        <v>0</v>
      </c>
    </row>
    <row r="108" spans="2:8">
      <c r="B108" s="115" t="s">
        <v>465</v>
      </c>
      <c r="C108" s="115" t="s">
        <v>242</v>
      </c>
      <c r="D108" s="115" t="s">
        <v>337</v>
      </c>
      <c r="E108" s="125">
        <v>0</v>
      </c>
      <c r="F108" s="125">
        <v>1008.3</v>
      </c>
      <c r="G108" s="125">
        <v>-1008.3</v>
      </c>
      <c r="H108" s="125">
        <v>0</v>
      </c>
    </row>
    <row r="109" spans="2:8">
      <c r="B109" s="115" t="s">
        <v>466</v>
      </c>
      <c r="C109" s="115" t="s">
        <v>244</v>
      </c>
      <c r="D109" s="115" t="s">
        <v>337</v>
      </c>
      <c r="E109" s="125">
        <v>0</v>
      </c>
      <c r="F109" s="125">
        <v>99.76</v>
      </c>
      <c r="G109" s="125">
        <v>-99.76</v>
      </c>
      <c r="H109" s="125">
        <v>0</v>
      </c>
    </row>
    <row r="110" spans="2:8">
      <c r="B110" s="115" t="s">
        <v>467</v>
      </c>
      <c r="C110" s="115" t="s">
        <v>246</v>
      </c>
      <c r="D110" s="115" t="s">
        <v>337</v>
      </c>
      <c r="E110" s="125">
        <v>0</v>
      </c>
      <c r="F110" s="125">
        <v>1143.25</v>
      </c>
      <c r="G110" s="125">
        <v>-1143.25</v>
      </c>
      <c r="H110" s="125">
        <v>0</v>
      </c>
    </row>
    <row r="111" spans="2:8">
      <c r="B111" s="115" t="s">
        <v>468</v>
      </c>
      <c r="C111" s="115" t="s">
        <v>249</v>
      </c>
      <c r="D111" s="115" t="s">
        <v>337</v>
      </c>
      <c r="E111" s="125">
        <v>0</v>
      </c>
      <c r="F111" s="125">
        <v>113.4</v>
      </c>
      <c r="G111" s="125">
        <v>-113.4</v>
      </c>
      <c r="H111" s="125">
        <v>0</v>
      </c>
    </row>
    <row r="112" spans="2:8">
      <c r="B112" s="115" t="s">
        <v>469</v>
      </c>
      <c r="C112" s="115" t="s">
        <v>251</v>
      </c>
      <c r="D112" s="115" t="s">
        <v>337</v>
      </c>
      <c r="E112" s="125">
        <v>0</v>
      </c>
      <c r="F112" s="125">
        <v>1.33</v>
      </c>
      <c r="G112" s="125">
        <v>-1.33</v>
      </c>
      <c r="H112" s="125">
        <v>0</v>
      </c>
    </row>
    <row r="113" spans="2:8">
      <c r="B113" s="115" t="s">
        <v>470</v>
      </c>
      <c r="C113" s="115" t="s">
        <v>253</v>
      </c>
      <c r="D113" s="115" t="s">
        <v>337</v>
      </c>
      <c r="E113" s="125">
        <v>0</v>
      </c>
      <c r="F113" s="125">
        <v>21.92</v>
      </c>
      <c r="G113" s="125">
        <v>-21.92</v>
      </c>
      <c r="H113" s="125">
        <v>0</v>
      </c>
    </row>
    <row r="114" spans="2:8">
      <c r="B114" s="115" t="s">
        <v>471</v>
      </c>
      <c r="C114" s="115" t="s">
        <v>255</v>
      </c>
      <c r="D114" s="115" t="s">
        <v>337</v>
      </c>
      <c r="E114" s="125">
        <v>0</v>
      </c>
      <c r="F114" s="125">
        <v>1618.94</v>
      </c>
      <c r="G114" s="125">
        <v>-1618.94</v>
      </c>
      <c r="H114" s="125">
        <v>0</v>
      </c>
    </row>
    <row r="115" spans="2:8">
      <c r="B115" s="115" t="s">
        <v>472</v>
      </c>
      <c r="C115" s="115" t="s">
        <v>259</v>
      </c>
      <c r="D115" s="115" t="s">
        <v>337</v>
      </c>
      <c r="E115" s="125">
        <v>0</v>
      </c>
      <c r="F115" s="125">
        <v>285.05</v>
      </c>
      <c r="G115" s="125">
        <v>-285.05</v>
      </c>
      <c r="H115" s="125">
        <v>0</v>
      </c>
    </row>
    <row r="116" spans="2:8">
      <c r="B116" s="115" t="s">
        <v>473</v>
      </c>
      <c r="C116" s="115" t="s">
        <v>261</v>
      </c>
      <c r="D116" s="115" t="s">
        <v>337</v>
      </c>
      <c r="E116" s="125">
        <v>0</v>
      </c>
      <c r="F116" s="125">
        <v>304.63</v>
      </c>
      <c r="G116" s="125">
        <v>-304.63</v>
      </c>
      <c r="H116" s="125">
        <v>0</v>
      </c>
    </row>
    <row r="117" spans="2:8">
      <c r="B117" s="115" t="s">
        <v>474</v>
      </c>
      <c r="C117" s="115" t="s">
        <v>267</v>
      </c>
      <c r="D117" s="115" t="s">
        <v>337</v>
      </c>
      <c r="E117" s="125">
        <v>0</v>
      </c>
      <c r="F117" s="125">
        <v>303.97000000000003</v>
      </c>
      <c r="G117" s="125">
        <v>-303.97000000000003</v>
      </c>
      <c r="H117" s="125">
        <v>0</v>
      </c>
    </row>
    <row r="118" spans="2:8">
      <c r="B118" s="115" t="s">
        <v>475</v>
      </c>
      <c r="C118" s="115" t="s">
        <v>269</v>
      </c>
      <c r="D118" s="115" t="s">
        <v>270</v>
      </c>
      <c r="E118" s="125">
        <v>20</v>
      </c>
      <c r="F118" s="125">
        <v>8.3000000000000007</v>
      </c>
      <c r="G118" s="125">
        <v>11.7</v>
      </c>
      <c r="H118" s="125">
        <v>41.5</v>
      </c>
    </row>
    <row r="119" spans="2:8">
      <c r="B119" s="115" t="s">
        <v>476</v>
      </c>
      <c r="C119" s="115" t="s">
        <v>273</v>
      </c>
      <c r="D119" s="115" t="s">
        <v>274</v>
      </c>
      <c r="E119" s="125">
        <v>100</v>
      </c>
      <c r="F119" s="125">
        <v>0</v>
      </c>
      <c r="G119" s="125">
        <v>100</v>
      </c>
      <c r="H119" s="125">
        <v>0</v>
      </c>
    </row>
    <row r="120" spans="2:8">
      <c r="B120" s="115" t="s">
        <v>477</v>
      </c>
      <c r="C120" s="115" t="s">
        <v>275</v>
      </c>
      <c r="D120" s="115" t="s">
        <v>337</v>
      </c>
      <c r="E120" s="125">
        <v>0</v>
      </c>
      <c r="F120" s="125">
        <v>74.66</v>
      </c>
      <c r="G120" s="125">
        <v>-74.66</v>
      </c>
      <c r="H120" s="125">
        <v>0</v>
      </c>
    </row>
    <row r="121" spans="2:8">
      <c r="B121" s="115" t="s">
        <v>478</v>
      </c>
      <c r="C121" s="115" t="s">
        <v>277</v>
      </c>
      <c r="D121" s="115" t="s">
        <v>337</v>
      </c>
      <c r="E121" s="125">
        <v>0</v>
      </c>
      <c r="F121" s="125">
        <v>120.91</v>
      </c>
      <c r="G121" s="125">
        <v>-120.91</v>
      </c>
      <c r="H121" s="125">
        <v>0</v>
      </c>
    </row>
    <row r="122" spans="2:8">
      <c r="B122" s="115" t="s">
        <v>479</v>
      </c>
      <c r="C122" s="115" t="s">
        <v>281</v>
      </c>
      <c r="D122" s="115" t="s">
        <v>337</v>
      </c>
      <c r="E122" s="125">
        <v>0</v>
      </c>
      <c r="F122" s="125">
        <v>55.25</v>
      </c>
      <c r="G122" s="125">
        <v>-55.25</v>
      </c>
      <c r="H122" s="125">
        <v>0</v>
      </c>
    </row>
    <row r="123" spans="2:8">
      <c r="B123" s="115" t="s">
        <v>480</v>
      </c>
      <c r="C123" s="115" t="s">
        <v>283</v>
      </c>
      <c r="D123" s="115" t="s">
        <v>284</v>
      </c>
      <c r="E123" s="125">
        <v>100</v>
      </c>
      <c r="F123" s="125">
        <v>0</v>
      </c>
      <c r="G123" s="125">
        <v>100</v>
      </c>
      <c r="H123" s="125">
        <v>0</v>
      </c>
    </row>
    <row r="124" spans="2:8">
      <c r="B124" s="115" t="s">
        <v>481</v>
      </c>
      <c r="C124" s="115" t="s">
        <v>216</v>
      </c>
      <c r="D124" s="115" t="s">
        <v>158</v>
      </c>
      <c r="E124" s="125">
        <v>780</v>
      </c>
      <c r="F124" s="125">
        <v>50.76</v>
      </c>
      <c r="G124" s="125">
        <v>729.24</v>
      </c>
      <c r="H124" s="125">
        <v>6.5076923076923077</v>
      </c>
    </row>
    <row r="125" spans="2:8">
      <c r="B125" s="115" t="s">
        <v>482</v>
      </c>
      <c r="C125" s="115" t="s">
        <v>292</v>
      </c>
      <c r="D125" s="115" t="s">
        <v>337</v>
      </c>
      <c r="E125" s="125">
        <v>0</v>
      </c>
      <c r="F125" s="125">
        <v>25.14</v>
      </c>
      <c r="G125" s="125">
        <v>-25.14</v>
      </c>
      <c r="H125" s="125">
        <v>0</v>
      </c>
    </row>
    <row r="126" spans="2:8">
      <c r="B126" s="124" t="s">
        <v>355</v>
      </c>
      <c r="C126" s="124" t="s">
        <v>386</v>
      </c>
      <c r="D126" s="124" t="s">
        <v>387</v>
      </c>
      <c r="E126" s="124">
        <v>25590.43</v>
      </c>
      <c r="F126" s="124">
        <v>4247.7299999999996</v>
      </c>
      <c r="G126" s="124">
        <v>21342.7</v>
      </c>
      <c r="H126" s="124">
        <v>16.598900448331662</v>
      </c>
    </row>
    <row r="127" spans="2:8">
      <c r="B127" s="115" t="s">
        <v>483</v>
      </c>
      <c r="C127" s="115" t="s">
        <v>230</v>
      </c>
      <c r="D127" s="115" t="s">
        <v>231</v>
      </c>
      <c r="E127" s="125">
        <v>496.34</v>
      </c>
      <c r="F127" s="125">
        <v>507.98</v>
      </c>
      <c r="G127" s="125">
        <v>-11.640000000000043</v>
      </c>
      <c r="H127" s="125">
        <v>102.34516661965588</v>
      </c>
    </row>
    <row r="128" spans="2:8">
      <c r="B128" s="115" t="s">
        <v>484</v>
      </c>
      <c r="C128" s="115" t="s">
        <v>232</v>
      </c>
      <c r="D128" s="115" t="s">
        <v>233</v>
      </c>
      <c r="E128" s="125">
        <v>900</v>
      </c>
      <c r="F128" s="125">
        <v>55</v>
      </c>
      <c r="G128" s="125">
        <v>845</v>
      </c>
      <c r="H128" s="125">
        <v>6.1111111111111107</v>
      </c>
    </row>
    <row r="129" spans="2:8">
      <c r="B129" s="115" t="s">
        <v>485</v>
      </c>
      <c r="C129" s="115" t="s">
        <v>238</v>
      </c>
      <c r="D129" s="115" t="s">
        <v>239</v>
      </c>
      <c r="E129" s="125">
        <v>2100</v>
      </c>
      <c r="F129" s="125">
        <v>1578.88</v>
      </c>
      <c r="G129" s="125">
        <v>521.11999999999989</v>
      </c>
      <c r="H129" s="125">
        <v>75.184761904761913</v>
      </c>
    </row>
    <row r="130" spans="2:8">
      <c r="B130" s="115" t="s">
        <v>486</v>
      </c>
      <c r="C130" s="115" t="s">
        <v>273</v>
      </c>
      <c r="D130" s="115" t="s">
        <v>274</v>
      </c>
      <c r="E130" s="125">
        <v>447.93</v>
      </c>
      <c r="F130" s="125">
        <v>447.93</v>
      </c>
      <c r="G130" s="125">
        <v>0</v>
      </c>
      <c r="H130" s="125">
        <v>100</v>
      </c>
    </row>
    <row r="131" spans="2:8">
      <c r="B131" s="115" t="s">
        <v>487</v>
      </c>
      <c r="C131" s="115" t="s">
        <v>279</v>
      </c>
      <c r="D131" s="115" t="s">
        <v>280</v>
      </c>
      <c r="E131" s="125">
        <v>400</v>
      </c>
      <c r="F131" s="125">
        <v>322.45</v>
      </c>
      <c r="G131" s="125">
        <v>77.550000000000011</v>
      </c>
      <c r="H131" s="125">
        <v>80.612499999999997</v>
      </c>
    </row>
    <row r="132" spans="2:8">
      <c r="B132" s="115" t="s">
        <v>488</v>
      </c>
      <c r="C132" s="115" t="s">
        <v>287</v>
      </c>
      <c r="D132" s="115" t="s">
        <v>107</v>
      </c>
      <c r="E132" s="125">
        <v>500</v>
      </c>
      <c r="F132" s="125">
        <v>115.5</v>
      </c>
      <c r="G132" s="125">
        <v>384.5</v>
      </c>
      <c r="H132" s="125">
        <v>23.1</v>
      </c>
    </row>
    <row r="133" spans="2:8">
      <c r="B133" s="115" t="s">
        <v>489</v>
      </c>
      <c r="C133" s="115" t="s">
        <v>216</v>
      </c>
      <c r="D133" s="115" t="s">
        <v>158</v>
      </c>
      <c r="E133" s="125">
        <v>144.08000000000001</v>
      </c>
      <c r="F133" s="125">
        <v>211.99</v>
      </c>
      <c r="G133" s="125">
        <v>-67.91</v>
      </c>
      <c r="H133" s="125">
        <v>147.13353692393113</v>
      </c>
    </row>
    <row r="134" spans="2:8">
      <c r="B134" s="115" t="s">
        <v>490</v>
      </c>
      <c r="C134" s="115" t="s">
        <v>294</v>
      </c>
      <c r="D134" s="115" t="s">
        <v>295</v>
      </c>
      <c r="E134" s="125">
        <v>19594.080000000002</v>
      </c>
      <c r="F134" s="125">
        <v>0</v>
      </c>
      <c r="G134" s="125">
        <v>19594.080000000002</v>
      </c>
      <c r="H134" s="125">
        <v>0</v>
      </c>
    </row>
    <row r="135" spans="2:8">
      <c r="B135" s="115" t="s">
        <v>491</v>
      </c>
      <c r="C135" s="115" t="s">
        <v>300</v>
      </c>
      <c r="D135" s="115" t="s">
        <v>301</v>
      </c>
      <c r="E135" s="125">
        <v>1008</v>
      </c>
      <c r="F135" s="125">
        <v>1008</v>
      </c>
      <c r="G135" s="125">
        <v>0</v>
      </c>
      <c r="H135" s="125">
        <v>100</v>
      </c>
    </row>
    <row r="136" spans="2:8">
      <c r="B136" s="124" t="s">
        <v>355</v>
      </c>
      <c r="C136" s="124" t="s">
        <v>492</v>
      </c>
      <c r="D136" s="124" t="s">
        <v>493</v>
      </c>
      <c r="E136" s="124">
        <v>116132</v>
      </c>
      <c r="F136" s="124">
        <v>60981.83</v>
      </c>
      <c r="G136" s="124">
        <v>55150.17</v>
      </c>
      <c r="H136" s="124">
        <v>52.510789446491927</v>
      </c>
    </row>
    <row r="137" spans="2:8">
      <c r="B137" s="115" t="s">
        <v>494</v>
      </c>
      <c r="C137" s="115" t="s">
        <v>168</v>
      </c>
      <c r="D137" s="115" t="s">
        <v>169</v>
      </c>
      <c r="E137" s="125">
        <v>116132</v>
      </c>
      <c r="F137" s="125">
        <v>60981.83</v>
      </c>
      <c r="G137" s="125">
        <v>55150.17</v>
      </c>
      <c r="H137" s="125">
        <v>52.510789446491927</v>
      </c>
    </row>
    <row r="138" spans="2:8">
      <c r="B138" s="124" t="s">
        <v>355</v>
      </c>
      <c r="C138" s="124" t="s">
        <v>495</v>
      </c>
      <c r="D138" s="124" t="s">
        <v>496</v>
      </c>
      <c r="E138" s="124">
        <v>1679.78</v>
      </c>
      <c r="F138" s="124">
        <v>0</v>
      </c>
      <c r="G138" s="124">
        <v>1679.78</v>
      </c>
      <c r="H138" s="124">
        <v>0</v>
      </c>
    </row>
    <row r="139" spans="2:8">
      <c r="B139" s="115" t="s">
        <v>497</v>
      </c>
      <c r="C139" s="115" t="s">
        <v>218</v>
      </c>
      <c r="D139" s="115" t="s">
        <v>219</v>
      </c>
      <c r="E139" s="125">
        <v>185.78</v>
      </c>
      <c r="F139" s="125">
        <v>0</v>
      </c>
      <c r="G139" s="125">
        <v>185.78</v>
      </c>
      <c r="H139" s="125">
        <v>0</v>
      </c>
    </row>
    <row r="140" spans="2:8">
      <c r="B140" s="115" t="s">
        <v>498</v>
      </c>
      <c r="C140" s="115" t="s">
        <v>246</v>
      </c>
      <c r="D140" s="115" t="s">
        <v>247</v>
      </c>
      <c r="E140" s="125">
        <v>572.79</v>
      </c>
      <c r="F140" s="125">
        <v>0</v>
      </c>
      <c r="G140" s="125">
        <v>572.79</v>
      </c>
      <c r="H140" s="125">
        <v>0</v>
      </c>
    </row>
    <row r="141" spans="2:8">
      <c r="B141" s="115" t="s">
        <v>499</v>
      </c>
      <c r="C141" s="115" t="s">
        <v>216</v>
      </c>
      <c r="D141" s="115" t="s">
        <v>158</v>
      </c>
      <c r="E141" s="125">
        <v>921.21</v>
      </c>
      <c r="F141" s="125">
        <v>0</v>
      </c>
      <c r="G141" s="125">
        <v>921.21</v>
      </c>
      <c r="H141" s="125">
        <v>0</v>
      </c>
    </row>
    <row r="142" spans="2:8">
      <c r="B142" s="124" t="s">
        <v>355</v>
      </c>
      <c r="C142" s="124" t="s">
        <v>500</v>
      </c>
      <c r="D142" s="124" t="s">
        <v>501</v>
      </c>
      <c r="E142" s="124">
        <v>1500</v>
      </c>
      <c r="F142" s="124">
        <v>570</v>
      </c>
      <c r="G142" s="124">
        <v>930</v>
      </c>
      <c r="H142" s="124">
        <v>38</v>
      </c>
    </row>
    <row r="143" spans="2:8">
      <c r="B143" s="115" t="s">
        <v>502</v>
      </c>
      <c r="C143" s="115" t="s">
        <v>218</v>
      </c>
      <c r="D143" s="115" t="s">
        <v>219</v>
      </c>
      <c r="E143" s="125">
        <v>1290</v>
      </c>
      <c r="F143" s="125">
        <v>360</v>
      </c>
      <c r="G143" s="125">
        <v>930</v>
      </c>
      <c r="H143" s="125">
        <v>27.906976744186046</v>
      </c>
    </row>
    <row r="144" spans="2:8">
      <c r="B144" s="115" t="s">
        <v>503</v>
      </c>
      <c r="C144" s="115" t="s">
        <v>419</v>
      </c>
      <c r="D144" s="115" t="s">
        <v>420</v>
      </c>
      <c r="E144" s="125">
        <v>210</v>
      </c>
      <c r="F144" s="125">
        <v>210</v>
      </c>
      <c r="G144" s="125">
        <v>0</v>
      </c>
      <c r="H144" s="125">
        <v>100</v>
      </c>
    </row>
    <row r="145" spans="2:8">
      <c r="B145" s="123" t="s">
        <v>384</v>
      </c>
      <c r="C145" s="123" t="s">
        <v>504</v>
      </c>
      <c r="D145" s="123" t="s">
        <v>303</v>
      </c>
      <c r="E145" s="123">
        <v>140</v>
      </c>
      <c r="F145" s="123">
        <v>0</v>
      </c>
      <c r="G145" s="123">
        <v>140</v>
      </c>
      <c r="H145" s="123">
        <v>0</v>
      </c>
    </row>
    <row r="146" spans="2:8">
      <c r="B146" s="124" t="s">
        <v>355</v>
      </c>
      <c r="C146" s="124" t="s">
        <v>492</v>
      </c>
      <c r="D146" s="124" t="s">
        <v>493</v>
      </c>
      <c r="E146" s="124">
        <v>140</v>
      </c>
      <c r="F146" s="124">
        <v>0</v>
      </c>
      <c r="G146" s="124">
        <v>140</v>
      </c>
      <c r="H146" s="124">
        <v>0</v>
      </c>
    </row>
    <row r="147" spans="2:8">
      <c r="B147" s="115" t="s">
        <v>505</v>
      </c>
      <c r="C147" s="115" t="s">
        <v>240</v>
      </c>
      <c r="D147" s="115" t="s">
        <v>241</v>
      </c>
      <c r="E147" s="125">
        <v>140</v>
      </c>
      <c r="F147" s="125">
        <v>0</v>
      </c>
      <c r="G147" s="125">
        <v>140</v>
      </c>
      <c r="H147" s="125">
        <v>0</v>
      </c>
    </row>
    <row r="148" spans="2:8">
      <c r="B148" s="123" t="s">
        <v>384</v>
      </c>
      <c r="C148" s="123" t="s">
        <v>506</v>
      </c>
      <c r="D148" s="123" t="s">
        <v>305</v>
      </c>
      <c r="E148" s="123">
        <v>2595</v>
      </c>
      <c r="F148" s="123">
        <v>2624.81</v>
      </c>
      <c r="G148" s="123">
        <v>-29.809999999999945</v>
      </c>
      <c r="H148" s="123">
        <v>101.14874759152215</v>
      </c>
    </row>
    <row r="149" spans="2:8">
      <c r="B149" s="124" t="s">
        <v>355</v>
      </c>
      <c r="C149" s="124" t="s">
        <v>492</v>
      </c>
      <c r="D149" s="124" t="s">
        <v>493</v>
      </c>
      <c r="E149" s="124">
        <v>125</v>
      </c>
      <c r="F149" s="124">
        <v>124.99</v>
      </c>
      <c r="G149" s="124">
        <v>1.0000000000005116E-2</v>
      </c>
      <c r="H149" s="124">
        <v>99.99199999999999</v>
      </c>
    </row>
    <row r="150" spans="2:8">
      <c r="B150" s="115" t="s">
        <v>507</v>
      </c>
      <c r="C150" s="115" t="s">
        <v>240</v>
      </c>
      <c r="D150" s="115" t="s">
        <v>241</v>
      </c>
      <c r="E150" s="125">
        <v>125</v>
      </c>
      <c r="F150" s="125">
        <v>124.99</v>
      </c>
      <c r="G150" s="125">
        <v>1.0000000000005116E-2</v>
      </c>
      <c r="H150" s="125">
        <v>99.99199999999999</v>
      </c>
    </row>
    <row r="151" spans="2:8">
      <c r="B151" s="124" t="s">
        <v>355</v>
      </c>
      <c r="C151" s="124" t="s">
        <v>508</v>
      </c>
      <c r="D151" s="124" t="s">
        <v>509</v>
      </c>
      <c r="E151" s="124">
        <v>2470</v>
      </c>
      <c r="F151" s="124">
        <v>2499.8200000000002</v>
      </c>
      <c r="G151" s="124">
        <v>-29.820000000000164</v>
      </c>
      <c r="H151" s="124">
        <v>101.20728744939271</v>
      </c>
    </row>
    <row r="152" spans="2:8">
      <c r="B152" s="115" t="s">
        <v>510</v>
      </c>
      <c r="C152" s="115" t="s">
        <v>240</v>
      </c>
      <c r="D152" s="115" t="s">
        <v>241</v>
      </c>
      <c r="E152" s="125">
        <v>2470</v>
      </c>
      <c r="F152" s="125">
        <v>2499.8200000000002</v>
      </c>
      <c r="G152" s="125">
        <v>-29.820000000000164</v>
      </c>
      <c r="H152" s="125">
        <v>101.20728744939271</v>
      </c>
    </row>
    <row r="153" spans="2:8">
      <c r="B153" s="123" t="s">
        <v>384</v>
      </c>
      <c r="C153" s="123" t="s">
        <v>511</v>
      </c>
      <c r="D153" s="123" t="s">
        <v>307</v>
      </c>
      <c r="E153" s="123">
        <v>20515</v>
      </c>
      <c r="F153" s="123">
        <v>15494.96</v>
      </c>
      <c r="G153" s="123">
        <v>5020.0400000000009</v>
      </c>
      <c r="H153" s="123">
        <v>75.52990494759932</v>
      </c>
    </row>
    <row r="154" spans="2:8">
      <c r="B154" s="124" t="s">
        <v>355</v>
      </c>
      <c r="C154" s="124" t="s">
        <v>364</v>
      </c>
      <c r="D154" s="124" t="s">
        <v>365</v>
      </c>
      <c r="E154" s="124">
        <v>2860</v>
      </c>
      <c r="F154" s="124">
        <v>2043.21</v>
      </c>
      <c r="G154" s="124">
        <v>816.79</v>
      </c>
      <c r="H154" s="124">
        <v>71.440909090909088</v>
      </c>
    </row>
    <row r="155" spans="2:8">
      <c r="B155" s="115" t="s">
        <v>512</v>
      </c>
      <c r="C155" s="115" t="s">
        <v>187</v>
      </c>
      <c r="D155" s="115" t="s">
        <v>188</v>
      </c>
      <c r="E155" s="125">
        <v>2000</v>
      </c>
      <c r="F155" s="125">
        <v>1457.67</v>
      </c>
      <c r="G155" s="125">
        <v>542.32999999999993</v>
      </c>
      <c r="H155" s="125">
        <v>72.883499999999998</v>
      </c>
    </row>
    <row r="156" spans="2:8">
      <c r="B156" s="115" t="s">
        <v>513</v>
      </c>
      <c r="C156" s="115" t="s">
        <v>191</v>
      </c>
      <c r="D156" s="115" t="s">
        <v>192</v>
      </c>
      <c r="E156" s="125">
        <v>100</v>
      </c>
      <c r="F156" s="125">
        <v>0</v>
      </c>
      <c r="G156" s="125">
        <v>100</v>
      </c>
      <c r="H156" s="125">
        <v>0</v>
      </c>
    </row>
    <row r="157" spans="2:8">
      <c r="B157" s="115" t="s">
        <v>514</v>
      </c>
      <c r="C157" s="115" t="s">
        <v>197</v>
      </c>
      <c r="D157" s="115" t="s">
        <v>198</v>
      </c>
      <c r="E157" s="125">
        <v>0</v>
      </c>
      <c r="F157" s="125">
        <v>0</v>
      </c>
      <c r="G157" s="125">
        <v>0</v>
      </c>
      <c r="H157" s="125">
        <v>0</v>
      </c>
    </row>
    <row r="158" spans="2:8">
      <c r="B158" s="115" t="s">
        <v>515</v>
      </c>
      <c r="C158" s="115" t="s">
        <v>199</v>
      </c>
      <c r="D158" s="115" t="s">
        <v>200</v>
      </c>
      <c r="E158" s="125">
        <v>370</v>
      </c>
      <c r="F158" s="125">
        <v>273.76</v>
      </c>
      <c r="G158" s="125">
        <v>96.240000000000009</v>
      </c>
      <c r="H158" s="125">
        <v>73.98918918918919</v>
      </c>
    </row>
    <row r="159" spans="2:8">
      <c r="B159" s="115" t="s">
        <v>516</v>
      </c>
      <c r="C159" s="115" t="s">
        <v>201</v>
      </c>
      <c r="D159" s="115" t="s">
        <v>86</v>
      </c>
      <c r="E159" s="125">
        <v>300</v>
      </c>
      <c r="F159" s="125">
        <v>240.54</v>
      </c>
      <c r="G159" s="125">
        <v>59.460000000000008</v>
      </c>
      <c r="H159" s="125">
        <v>80.179999999999993</v>
      </c>
    </row>
    <row r="160" spans="2:8">
      <c r="B160" s="115" t="s">
        <v>517</v>
      </c>
      <c r="C160" s="115" t="s">
        <v>202</v>
      </c>
      <c r="D160" s="115" t="s">
        <v>203</v>
      </c>
      <c r="E160" s="125">
        <v>90</v>
      </c>
      <c r="F160" s="125">
        <v>71.239999999999995</v>
      </c>
      <c r="G160" s="125">
        <v>18.760000000000005</v>
      </c>
      <c r="H160" s="125">
        <v>79.155555555555551</v>
      </c>
    </row>
    <row r="161" spans="2:8">
      <c r="B161" s="124" t="s">
        <v>355</v>
      </c>
      <c r="C161" s="124" t="s">
        <v>492</v>
      </c>
      <c r="D161" s="124" t="s">
        <v>493</v>
      </c>
      <c r="E161" s="124">
        <v>4195</v>
      </c>
      <c r="F161" s="124">
        <v>3037.77</v>
      </c>
      <c r="G161" s="124">
        <v>1157.23</v>
      </c>
      <c r="H161" s="124">
        <v>72.41406436233612</v>
      </c>
    </row>
    <row r="162" spans="2:8">
      <c r="B162" s="115" t="s">
        <v>518</v>
      </c>
      <c r="C162" s="115" t="s">
        <v>187</v>
      </c>
      <c r="D162" s="115" t="s">
        <v>188</v>
      </c>
      <c r="E162" s="125">
        <v>2000</v>
      </c>
      <c r="F162" s="125">
        <v>1489.85</v>
      </c>
      <c r="G162" s="125">
        <v>510.15000000000009</v>
      </c>
      <c r="H162" s="125">
        <v>74.492499999999993</v>
      </c>
    </row>
    <row r="163" spans="2:8">
      <c r="B163" s="115" t="s">
        <v>519</v>
      </c>
      <c r="C163" s="115" t="s">
        <v>191</v>
      </c>
      <c r="D163" s="115" t="s">
        <v>192</v>
      </c>
      <c r="E163" s="125">
        <v>100</v>
      </c>
      <c r="F163" s="125">
        <v>0</v>
      </c>
      <c r="G163" s="125">
        <v>100</v>
      </c>
      <c r="H163" s="125">
        <v>0</v>
      </c>
    </row>
    <row r="164" spans="2:8">
      <c r="B164" s="115" t="s">
        <v>520</v>
      </c>
      <c r="C164" s="115" t="s">
        <v>197</v>
      </c>
      <c r="D164" s="115" t="s">
        <v>198</v>
      </c>
      <c r="E164" s="125">
        <v>1550</v>
      </c>
      <c r="F164" s="125">
        <v>1200</v>
      </c>
      <c r="G164" s="125">
        <v>350</v>
      </c>
      <c r="H164" s="125">
        <v>77.41935483870968</v>
      </c>
    </row>
    <row r="165" spans="2:8">
      <c r="B165" s="115" t="s">
        <v>521</v>
      </c>
      <c r="C165" s="115" t="s">
        <v>199</v>
      </c>
      <c r="D165" s="115" t="s">
        <v>200</v>
      </c>
      <c r="E165" s="125">
        <v>100</v>
      </c>
      <c r="F165" s="125">
        <v>19.25</v>
      </c>
      <c r="G165" s="125">
        <v>80.75</v>
      </c>
      <c r="H165" s="125">
        <v>19.25</v>
      </c>
    </row>
    <row r="166" spans="2:8">
      <c r="B166" s="115" t="s">
        <v>522</v>
      </c>
      <c r="C166" s="115" t="s">
        <v>201</v>
      </c>
      <c r="D166" s="115" t="s">
        <v>86</v>
      </c>
      <c r="E166" s="125">
        <v>335</v>
      </c>
      <c r="F166" s="125">
        <v>245.82</v>
      </c>
      <c r="G166" s="125">
        <v>89.18</v>
      </c>
      <c r="H166" s="125">
        <v>73.379104477611932</v>
      </c>
    </row>
    <row r="167" spans="2:8">
      <c r="B167" s="115" t="s">
        <v>523</v>
      </c>
      <c r="C167" s="115" t="s">
        <v>202</v>
      </c>
      <c r="D167" s="115" t="s">
        <v>203</v>
      </c>
      <c r="E167" s="125">
        <v>110</v>
      </c>
      <c r="F167" s="125">
        <v>82.85</v>
      </c>
      <c r="G167" s="125">
        <v>27.150000000000006</v>
      </c>
      <c r="H167" s="125">
        <v>75.318181818181813</v>
      </c>
    </row>
    <row r="168" spans="2:8">
      <c r="B168" s="124" t="s">
        <v>355</v>
      </c>
      <c r="C168" s="124" t="s">
        <v>508</v>
      </c>
      <c r="D168" s="124" t="s">
        <v>509</v>
      </c>
      <c r="E168" s="124">
        <v>13460</v>
      </c>
      <c r="F168" s="124">
        <v>10413.98</v>
      </c>
      <c r="G168" s="124">
        <v>3046.0200000000004</v>
      </c>
      <c r="H168" s="124">
        <v>77.369836552748879</v>
      </c>
    </row>
    <row r="169" spans="2:8">
      <c r="B169" s="115" t="s">
        <v>524</v>
      </c>
      <c r="C169" s="115" t="s">
        <v>187</v>
      </c>
      <c r="D169" s="115" t="s">
        <v>188</v>
      </c>
      <c r="E169" s="125">
        <v>10200</v>
      </c>
      <c r="F169" s="125">
        <v>8442.4699999999993</v>
      </c>
      <c r="G169" s="125">
        <v>1757.5300000000007</v>
      </c>
      <c r="H169" s="125">
        <v>82.769313725490193</v>
      </c>
    </row>
    <row r="170" spans="2:8">
      <c r="B170" s="115" t="s">
        <v>525</v>
      </c>
      <c r="C170" s="115" t="s">
        <v>191</v>
      </c>
      <c r="D170" s="115" t="s">
        <v>192</v>
      </c>
      <c r="E170" s="125">
        <v>400</v>
      </c>
      <c r="F170" s="125">
        <v>0</v>
      </c>
      <c r="G170" s="125">
        <v>400</v>
      </c>
      <c r="H170" s="125">
        <v>0</v>
      </c>
    </row>
    <row r="171" spans="2:8">
      <c r="B171" s="115" t="s">
        <v>526</v>
      </c>
      <c r="C171" s="115" t="s">
        <v>197</v>
      </c>
      <c r="D171" s="115" t="s">
        <v>198</v>
      </c>
      <c r="E171" s="125">
        <v>0</v>
      </c>
      <c r="F171" s="125">
        <v>0</v>
      </c>
      <c r="G171" s="125">
        <v>0</v>
      </c>
      <c r="H171" s="125">
        <v>0</v>
      </c>
    </row>
    <row r="172" spans="2:8">
      <c r="B172" s="115" t="s">
        <v>527</v>
      </c>
      <c r="C172" s="115" t="s">
        <v>199</v>
      </c>
      <c r="D172" s="115" t="s">
        <v>200</v>
      </c>
      <c r="E172" s="125">
        <v>520</v>
      </c>
      <c r="F172" s="125">
        <v>108.99</v>
      </c>
      <c r="G172" s="125">
        <v>411.01</v>
      </c>
      <c r="H172" s="125">
        <v>20.959615384615386</v>
      </c>
    </row>
    <row r="173" spans="2:8">
      <c r="B173" s="115" t="s">
        <v>528</v>
      </c>
      <c r="C173" s="115" t="s">
        <v>201</v>
      </c>
      <c r="D173" s="115" t="s">
        <v>86</v>
      </c>
      <c r="E173" s="125">
        <v>1750</v>
      </c>
      <c r="F173" s="125">
        <v>1393.05</v>
      </c>
      <c r="G173" s="125">
        <v>356.95000000000005</v>
      </c>
      <c r="H173" s="125">
        <v>79.602857142857147</v>
      </c>
    </row>
    <row r="174" spans="2:8">
      <c r="B174" s="115" t="s">
        <v>529</v>
      </c>
      <c r="C174" s="115" t="s">
        <v>202</v>
      </c>
      <c r="D174" s="115" t="s">
        <v>203</v>
      </c>
      <c r="E174" s="125">
        <v>590</v>
      </c>
      <c r="F174" s="125">
        <v>469.47</v>
      </c>
      <c r="G174" s="125">
        <v>120.52999999999997</v>
      </c>
      <c r="H174" s="125">
        <v>79.571186440677963</v>
      </c>
    </row>
    <row r="175" spans="2:8">
      <c r="B175" s="123" t="s">
        <v>384</v>
      </c>
      <c r="C175" s="123" t="s">
        <v>530</v>
      </c>
      <c r="D175" s="123" t="s">
        <v>531</v>
      </c>
      <c r="E175" s="123">
        <v>10687</v>
      </c>
      <c r="F175" s="123">
        <v>0</v>
      </c>
      <c r="G175" s="123">
        <v>10687</v>
      </c>
      <c r="H175" s="123">
        <v>0</v>
      </c>
    </row>
    <row r="176" spans="2:8">
      <c r="B176" s="124" t="s">
        <v>355</v>
      </c>
      <c r="C176" s="124" t="s">
        <v>364</v>
      </c>
      <c r="D176" s="124" t="s">
        <v>365</v>
      </c>
      <c r="E176" s="124">
        <v>1805</v>
      </c>
      <c r="F176" s="124">
        <v>0</v>
      </c>
      <c r="G176" s="124">
        <v>1805</v>
      </c>
      <c r="H176" s="124">
        <v>0</v>
      </c>
    </row>
    <row r="177" spans="2:8">
      <c r="B177" s="115" t="s">
        <v>532</v>
      </c>
      <c r="C177" s="115" t="s">
        <v>187</v>
      </c>
      <c r="D177" s="115" t="s">
        <v>188</v>
      </c>
      <c r="E177" s="125">
        <v>1200</v>
      </c>
      <c r="F177" s="125">
        <v>0</v>
      </c>
      <c r="G177" s="125">
        <v>1200</v>
      </c>
      <c r="H177" s="125">
        <v>0</v>
      </c>
    </row>
    <row r="178" spans="2:8">
      <c r="B178" s="115" t="s">
        <v>533</v>
      </c>
      <c r="C178" s="115" t="s">
        <v>191</v>
      </c>
      <c r="D178" s="115" t="s">
        <v>192</v>
      </c>
      <c r="E178" s="125">
        <v>250</v>
      </c>
      <c r="F178" s="125">
        <v>0</v>
      </c>
      <c r="G178" s="125">
        <v>250</v>
      </c>
      <c r="H178" s="125">
        <v>0</v>
      </c>
    </row>
    <row r="179" spans="2:8">
      <c r="B179" s="115" t="s">
        <v>534</v>
      </c>
      <c r="C179" s="115" t="s">
        <v>199</v>
      </c>
      <c r="D179" s="115" t="s">
        <v>200</v>
      </c>
      <c r="E179" s="125">
        <v>80</v>
      </c>
      <c r="F179" s="125">
        <v>0</v>
      </c>
      <c r="G179" s="125">
        <v>80</v>
      </c>
      <c r="H179" s="125">
        <v>0</v>
      </c>
    </row>
    <row r="180" spans="2:8">
      <c r="B180" s="115" t="s">
        <v>535</v>
      </c>
      <c r="C180" s="115" t="s">
        <v>201</v>
      </c>
      <c r="D180" s="115" t="s">
        <v>86</v>
      </c>
      <c r="E180" s="125">
        <v>200</v>
      </c>
      <c r="F180" s="125">
        <v>0</v>
      </c>
      <c r="G180" s="125">
        <v>200</v>
      </c>
      <c r="H180" s="125">
        <v>0</v>
      </c>
    </row>
    <row r="181" spans="2:8">
      <c r="B181" s="115" t="s">
        <v>536</v>
      </c>
      <c r="C181" s="115" t="s">
        <v>202</v>
      </c>
      <c r="D181" s="115" t="s">
        <v>203</v>
      </c>
      <c r="E181" s="125">
        <v>75</v>
      </c>
      <c r="F181" s="125">
        <v>0</v>
      </c>
      <c r="G181" s="125">
        <v>75</v>
      </c>
      <c r="H181" s="125">
        <v>0</v>
      </c>
    </row>
    <row r="182" spans="2:8">
      <c r="B182" s="124" t="s">
        <v>355</v>
      </c>
      <c r="C182" s="124" t="s">
        <v>492</v>
      </c>
      <c r="D182" s="124" t="s">
        <v>493</v>
      </c>
      <c r="E182" s="124">
        <v>1257</v>
      </c>
      <c r="F182" s="124">
        <v>0</v>
      </c>
      <c r="G182" s="124">
        <v>1257</v>
      </c>
      <c r="H182" s="124">
        <v>0</v>
      </c>
    </row>
    <row r="183" spans="2:8">
      <c r="B183" s="115" t="s">
        <v>537</v>
      </c>
      <c r="C183" s="115" t="s">
        <v>187</v>
      </c>
      <c r="D183" s="115" t="s">
        <v>188</v>
      </c>
      <c r="E183" s="125">
        <v>800</v>
      </c>
      <c r="F183" s="125">
        <v>0</v>
      </c>
      <c r="G183" s="125">
        <v>800</v>
      </c>
      <c r="H183" s="125">
        <v>0</v>
      </c>
    </row>
    <row r="184" spans="2:8">
      <c r="B184" s="115" t="s">
        <v>538</v>
      </c>
      <c r="C184" s="115" t="s">
        <v>191</v>
      </c>
      <c r="D184" s="115" t="s">
        <v>192</v>
      </c>
      <c r="E184" s="125">
        <v>200</v>
      </c>
      <c r="F184" s="125">
        <v>0</v>
      </c>
      <c r="G184" s="125">
        <v>200</v>
      </c>
      <c r="H184" s="125">
        <v>0</v>
      </c>
    </row>
    <row r="185" spans="2:8">
      <c r="B185" s="115" t="s">
        <v>539</v>
      </c>
      <c r="C185" s="115" t="s">
        <v>199</v>
      </c>
      <c r="D185" s="115" t="s">
        <v>200</v>
      </c>
      <c r="E185" s="125">
        <v>65</v>
      </c>
      <c r="F185" s="125">
        <v>0</v>
      </c>
      <c r="G185" s="125">
        <v>65</v>
      </c>
      <c r="H185" s="125">
        <v>0</v>
      </c>
    </row>
    <row r="186" spans="2:8">
      <c r="B186" s="115" t="s">
        <v>540</v>
      </c>
      <c r="C186" s="115" t="s">
        <v>201</v>
      </c>
      <c r="D186" s="115" t="s">
        <v>86</v>
      </c>
      <c r="E186" s="125">
        <v>132</v>
      </c>
      <c r="F186" s="125">
        <v>0</v>
      </c>
      <c r="G186" s="125">
        <v>132</v>
      </c>
      <c r="H186" s="125">
        <v>0</v>
      </c>
    </row>
    <row r="187" spans="2:8">
      <c r="B187" s="115" t="s">
        <v>541</v>
      </c>
      <c r="C187" s="115" t="s">
        <v>202</v>
      </c>
      <c r="D187" s="115" t="s">
        <v>203</v>
      </c>
      <c r="E187" s="125">
        <v>60</v>
      </c>
      <c r="F187" s="125">
        <v>0</v>
      </c>
      <c r="G187" s="125">
        <v>60</v>
      </c>
      <c r="H187" s="125">
        <v>0</v>
      </c>
    </row>
    <row r="188" spans="2:8">
      <c r="B188" s="124" t="s">
        <v>355</v>
      </c>
      <c r="C188" s="124" t="s">
        <v>508</v>
      </c>
      <c r="D188" s="124" t="s">
        <v>509</v>
      </c>
      <c r="E188" s="124">
        <v>7625</v>
      </c>
      <c r="F188" s="124">
        <v>0</v>
      </c>
      <c r="G188" s="124">
        <v>7625</v>
      </c>
      <c r="H188" s="124">
        <v>0</v>
      </c>
    </row>
    <row r="189" spans="2:8">
      <c r="B189" s="115" t="s">
        <v>542</v>
      </c>
      <c r="C189" s="115" t="s">
        <v>187</v>
      </c>
      <c r="D189" s="115" t="s">
        <v>188</v>
      </c>
      <c r="E189" s="125">
        <v>5000</v>
      </c>
      <c r="F189" s="125">
        <v>0</v>
      </c>
      <c r="G189" s="125">
        <v>5000</v>
      </c>
      <c r="H189" s="125">
        <v>0</v>
      </c>
    </row>
    <row r="190" spans="2:8">
      <c r="B190" s="115" t="s">
        <v>543</v>
      </c>
      <c r="C190" s="115" t="s">
        <v>191</v>
      </c>
      <c r="D190" s="115" t="s">
        <v>192</v>
      </c>
      <c r="E190" s="125">
        <v>1100</v>
      </c>
      <c r="F190" s="125">
        <v>0</v>
      </c>
      <c r="G190" s="125">
        <v>1100</v>
      </c>
      <c r="H190" s="125">
        <v>0</v>
      </c>
    </row>
    <row r="191" spans="2:8">
      <c r="B191" s="115" t="s">
        <v>544</v>
      </c>
      <c r="C191" s="115" t="s">
        <v>199</v>
      </c>
      <c r="D191" s="115" t="s">
        <v>200</v>
      </c>
      <c r="E191" s="125">
        <v>365</v>
      </c>
      <c r="F191" s="125">
        <v>0</v>
      </c>
      <c r="G191" s="125">
        <v>365</v>
      </c>
      <c r="H191" s="125">
        <v>0</v>
      </c>
    </row>
    <row r="192" spans="2:8">
      <c r="B192" s="115" t="s">
        <v>545</v>
      </c>
      <c r="C192" s="115" t="s">
        <v>201</v>
      </c>
      <c r="D192" s="115" t="s">
        <v>86</v>
      </c>
      <c r="E192" s="125">
        <v>825</v>
      </c>
      <c r="F192" s="125">
        <v>0</v>
      </c>
      <c r="G192" s="125">
        <v>825</v>
      </c>
      <c r="H192" s="125">
        <v>0</v>
      </c>
    </row>
    <row r="193" spans="2:8">
      <c r="B193" s="115" t="s">
        <v>546</v>
      </c>
      <c r="C193" s="115" t="s">
        <v>202</v>
      </c>
      <c r="D193" s="115" t="s">
        <v>203</v>
      </c>
      <c r="E193" s="125">
        <v>335</v>
      </c>
      <c r="F193" s="125">
        <v>0</v>
      </c>
      <c r="G193" s="125">
        <v>335</v>
      </c>
      <c r="H193" s="125">
        <v>0</v>
      </c>
    </row>
    <row r="194" spans="2:8">
      <c r="B194" s="123" t="s">
        <v>384</v>
      </c>
      <c r="C194" s="123" t="s">
        <v>547</v>
      </c>
      <c r="D194" s="123" t="s">
        <v>548</v>
      </c>
      <c r="E194" s="123">
        <v>2570</v>
      </c>
      <c r="F194" s="123">
        <v>0</v>
      </c>
      <c r="G194" s="123">
        <v>2570</v>
      </c>
      <c r="H194" s="123">
        <v>0</v>
      </c>
    </row>
    <row r="195" spans="2:8">
      <c r="B195" s="124" t="s">
        <v>355</v>
      </c>
      <c r="C195" s="124" t="s">
        <v>492</v>
      </c>
      <c r="D195" s="124" t="s">
        <v>493</v>
      </c>
      <c r="E195" s="124">
        <v>120</v>
      </c>
      <c r="F195" s="124">
        <v>0</v>
      </c>
      <c r="G195" s="124">
        <v>120</v>
      </c>
      <c r="H195" s="124">
        <v>0</v>
      </c>
    </row>
    <row r="196" spans="2:8">
      <c r="B196" s="115" t="s">
        <v>549</v>
      </c>
      <c r="C196" s="115" t="s">
        <v>240</v>
      </c>
      <c r="D196" s="115" t="s">
        <v>241</v>
      </c>
      <c r="E196" s="125">
        <v>120</v>
      </c>
      <c r="F196" s="125">
        <v>0</v>
      </c>
      <c r="G196" s="125">
        <v>120</v>
      </c>
      <c r="H196" s="125">
        <v>0</v>
      </c>
    </row>
    <row r="197" spans="2:8">
      <c r="B197" s="124" t="s">
        <v>355</v>
      </c>
      <c r="C197" s="124" t="s">
        <v>508</v>
      </c>
      <c r="D197" s="124" t="s">
        <v>509</v>
      </c>
      <c r="E197" s="124">
        <v>2450</v>
      </c>
      <c r="F197" s="124">
        <v>0</v>
      </c>
      <c r="G197" s="124">
        <v>2450</v>
      </c>
      <c r="H197" s="124">
        <v>0</v>
      </c>
    </row>
    <row r="198" spans="2:8">
      <c r="B198" s="115" t="s">
        <v>550</v>
      </c>
      <c r="C198" s="115" t="s">
        <v>240</v>
      </c>
      <c r="D198" s="115" t="s">
        <v>241</v>
      </c>
      <c r="E198" s="125">
        <v>2450</v>
      </c>
      <c r="F198" s="125">
        <v>0</v>
      </c>
      <c r="G198" s="125">
        <v>2450</v>
      </c>
      <c r="H198" s="125">
        <v>0</v>
      </c>
    </row>
  </sheetData>
  <mergeCells count="2">
    <mergeCell ref="B2:H2"/>
    <mergeCell ref="C4:E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23"/>
  <sheetViews>
    <sheetView topLeftCell="A31" workbookViewId="0">
      <selection activeCell="J426" sqref="J426"/>
    </sheetView>
  </sheetViews>
  <sheetFormatPr defaultRowHeight="14.4"/>
  <cols>
    <col min="8" max="8" width="13.44140625" customWidth="1"/>
  </cols>
  <sheetData>
    <row r="1" spans="1:17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15" customHeight="1">
      <c r="A2" s="217" t="s">
        <v>565</v>
      </c>
      <c r="B2" s="217"/>
      <c r="C2" s="217"/>
      <c r="D2" s="217"/>
      <c r="E2" s="217"/>
      <c r="F2" s="217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15" customHeight="1">
      <c r="A3" s="217"/>
      <c r="B3" s="217"/>
      <c r="C3" s="217"/>
      <c r="D3" s="217"/>
      <c r="E3" s="217"/>
      <c r="F3" s="217"/>
      <c r="G3" s="126"/>
      <c r="H3" s="126"/>
      <c r="I3" s="126"/>
      <c r="J3" s="126"/>
      <c r="K3" s="141"/>
      <c r="L3" s="141"/>
      <c r="M3" s="141"/>
      <c r="N3" s="126"/>
      <c r="O3" s="142"/>
      <c r="P3" s="142"/>
      <c r="Q3" s="126"/>
    </row>
    <row r="4" spans="1:17" ht="15" customHeight="1">
      <c r="A4" s="217" t="s">
        <v>660</v>
      </c>
      <c r="B4" s="217"/>
      <c r="C4" s="217"/>
      <c r="D4" s="217"/>
      <c r="E4" s="126"/>
      <c r="F4" s="126"/>
      <c r="G4" s="126"/>
      <c r="H4" s="126"/>
      <c r="I4" s="126"/>
      <c r="J4" s="126"/>
      <c r="K4" s="141"/>
      <c r="L4" s="141"/>
      <c r="M4" s="141"/>
      <c r="N4" s="126"/>
      <c r="O4" s="142"/>
      <c r="P4" s="142"/>
      <c r="Q4" s="126"/>
    </row>
    <row r="5" spans="1:17">
      <c r="A5" s="217"/>
      <c r="B5" s="217"/>
      <c r="C5" s="217"/>
      <c r="D5" s="217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ht="15" customHeight="1">
      <c r="A6" s="217" t="s">
        <v>661</v>
      </c>
      <c r="B6" s="217"/>
      <c r="C6" s="217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ht="15" customHeight="1">
      <c r="A8" s="126"/>
      <c r="B8" s="126"/>
      <c r="C8" s="230" t="s">
        <v>51</v>
      </c>
      <c r="D8" s="230"/>
      <c r="E8" s="230"/>
      <c r="F8" s="230"/>
      <c r="G8" s="230"/>
      <c r="H8" s="230"/>
      <c r="I8" s="230"/>
      <c r="J8" s="230"/>
      <c r="K8" s="230"/>
      <c r="L8" s="126"/>
      <c r="M8" s="126"/>
      <c r="N8" s="126"/>
      <c r="O8" s="126"/>
      <c r="P8" s="126"/>
      <c r="Q8" s="126"/>
    </row>
    <row r="9" spans="1:17" ht="15" thickBo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ht="35.25" customHeight="1" thickTop="1" thickBot="1">
      <c r="A10" s="214" t="s">
        <v>333</v>
      </c>
      <c r="B10" s="214"/>
      <c r="C10" s="214"/>
      <c r="D10" s="214"/>
      <c r="E10" s="214"/>
      <c r="F10" s="214"/>
      <c r="G10" s="214"/>
      <c r="H10" s="127" t="s">
        <v>551</v>
      </c>
      <c r="I10" s="128" t="s">
        <v>552</v>
      </c>
      <c r="J10" s="214" t="s">
        <v>669</v>
      </c>
      <c r="K10" s="214"/>
      <c r="L10" s="214"/>
      <c r="M10" s="214" t="s">
        <v>553</v>
      </c>
      <c r="N10" s="214"/>
      <c r="O10" s="214"/>
      <c r="P10" s="214" t="s">
        <v>554</v>
      </c>
      <c r="Q10" s="214"/>
    </row>
    <row r="11" spans="1:17" ht="16.5" customHeight="1" thickTop="1" thickBot="1">
      <c r="A11" s="128" t="s">
        <v>555</v>
      </c>
      <c r="B11" s="214" t="s">
        <v>556</v>
      </c>
      <c r="C11" s="214"/>
      <c r="D11" s="214"/>
      <c r="E11" s="214"/>
      <c r="F11" s="214" t="s">
        <v>557</v>
      </c>
      <c r="G11" s="214"/>
      <c r="H11" s="128" t="s">
        <v>558</v>
      </c>
      <c r="I11" s="128" t="s">
        <v>559</v>
      </c>
      <c r="J11" s="214" t="s">
        <v>560</v>
      </c>
      <c r="K11" s="214"/>
      <c r="L11" s="214"/>
      <c r="M11" s="214" t="s">
        <v>561</v>
      </c>
      <c r="N11" s="214"/>
      <c r="O11" s="214"/>
      <c r="P11" s="214" t="s">
        <v>562</v>
      </c>
      <c r="Q11" s="214"/>
    </row>
    <row r="12" spans="1:17" ht="15.75" customHeight="1" thickTop="1">
      <c r="A12" s="129"/>
      <c r="B12" s="215" t="s">
        <v>563</v>
      </c>
      <c r="C12" s="215"/>
      <c r="D12" s="215"/>
      <c r="E12" s="215"/>
      <c r="F12" s="215"/>
      <c r="G12" s="215"/>
      <c r="H12" s="130">
        <v>1217122.99</v>
      </c>
      <c r="I12" s="130">
        <v>709352.85</v>
      </c>
      <c r="J12" s="216">
        <f>I12/H12*100</f>
        <v>58.281115041627793</v>
      </c>
      <c r="K12" s="216"/>
      <c r="L12" s="216"/>
      <c r="M12" s="216">
        <v>709352.85</v>
      </c>
      <c r="N12" s="216"/>
      <c r="O12" s="216"/>
      <c r="P12" s="216">
        <v>507770.14</v>
      </c>
      <c r="Q12" s="216"/>
    </row>
    <row r="13" spans="1:17" ht="15" customHeight="1">
      <c r="A13" s="129"/>
      <c r="B13" s="222" t="s">
        <v>563</v>
      </c>
      <c r="C13" s="222"/>
      <c r="D13" s="222"/>
      <c r="E13" s="222"/>
      <c r="F13" s="222"/>
      <c r="G13" s="222"/>
      <c r="H13" s="130">
        <v>0</v>
      </c>
      <c r="I13" s="130">
        <v>709352.85</v>
      </c>
      <c r="J13" s="223">
        <v>0</v>
      </c>
      <c r="K13" s="223"/>
      <c r="L13" s="223"/>
      <c r="M13" s="223">
        <v>709352.85</v>
      </c>
      <c r="N13" s="223"/>
      <c r="O13" s="223"/>
      <c r="P13" s="223">
        <v>-709352.85</v>
      </c>
      <c r="Q13" s="223"/>
    </row>
    <row r="14" spans="1:17" ht="15" customHeight="1">
      <c r="A14" s="131" t="s">
        <v>564</v>
      </c>
      <c r="B14" s="218" t="s">
        <v>565</v>
      </c>
      <c r="C14" s="218"/>
      <c r="D14" s="218"/>
      <c r="E14" s="218"/>
      <c r="F14" s="218"/>
      <c r="G14" s="218"/>
      <c r="H14" s="132">
        <v>26743.3</v>
      </c>
      <c r="I14" s="132">
        <v>17967.55</v>
      </c>
      <c r="J14" s="219">
        <v>58.28</v>
      </c>
      <c r="K14" s="219"/>
      <c r="L14" s="219"/>
      <c r="M14" s="219">
        <v>17967.55</v>
      </c>
      <c r="N14" s="219"/>
      <c r="O14" s="219"/>
      <c r="P14" s="219">
        <v>8775.75</v>
      </c>
      <c r="Q14" s="219"/>
    </row>
    <row r="15" spans="1:17" ht="15" customHeight="1">
      <c r="A15" s="131" t="s">
        <v>564</v>
      </c>
      <c r="B15" s="218" t="s">
        <v>565</v>
      </c>
      <c r="C15" s="218"/>
      <c r="D15" s="218"/>
      <c r="E15" s="218"/>
      <c r="F15" s="218"/>
      <c r="G15" s="218"/>
      <c r="H15" s="132">
        <v>0</v>
      </c>
      <c r="I15" s="132">
        <v>17967.55</v>
      </c>
      <c r="J15" s="219">
        <v>0</v>
      </c>
      <c r="K15" s="219"/>
      <c r="L15" s="219"/>
      <c r="M15" s="219">
        <v>17967.55</v>
      </c>
      <c r="N15" s="219"/>
      <c r="O15" s="219"/>
      <c r="P15" s="219">
        <v>-17967.55</v>
      </c>
      <c r="Q15" s="219"/>
    </row>
    <row r="16" spans="1:17" ht="21.75" customHeight="1">
      <c r="A16" s="133" t="s">
        <v>566</v>
      </c>
      <c r="B16" s="220" t="s">
        <v>567</v>
      </c>
      <c r="C16" s="220"/>
      <c r="D16" s="220"/>
      <c r="E16" s="220"/>
      <c r="F16" s="220"/>
      <c r="G16" s="220"/>
      <c r="H16" s="134">
        <v>0</v>
      </c>
      <c r="I16" s="134">
        <v>87.88</v>
      </c>
      <c r="J16" s="221">
        <v>0</v>
      </c>
      <c r="K16" s="221"/>
      <c r="L16" s="221"/>
      <c r="M16" s="221">
        <v>87.88</v>
      </c>
      <c r="N16" s="221"/>
      <c r="O16" s="221"/>
      <c r="P16" s="221">
        <v>0</v>
      </c>
      <c r="Q16" s="221"/>
    </row>
    <row r="17" spans="1:17" ht="15" customHeight="1">
      <c r="A17" s="133" t="s">
        <v>568</v>
      </c>
      <c r="B17" s="220" t="s">
        <v>569</v>
      </c>
      <c r="C17" s="220"/>
      <c r="D17" s="220"/>
      <c r="E17" s="220"/>
      <c r="F17" s="220"/>
      <c r="G17" s="220"/>
      <c r="H17" s="134">
        <v>0</v>
      </c>
      <c r="I17" s="134">
        <v>17879.669999999998</v>
      </c>
      <c r="J17" s="221">
        <v>0</v>
      </c>
      <c r="K17" s="221"/>
      <c r="L17" s="221"/>
      <c r="M17" s="221">
        <v>17879.669999999998</v>
      </c>
      <c r="N17" s="221"/>
      <c r="O17" s="221"/>
      <c r="P17" s="221">
        <v>0</v>
      </c>
      <c r="Q17" s="221"/>
    </row>
    <row r="18" spans="1:17" ht="27" customHeight="1">
      <c r="A18" s="133" t="s">
        <v>570</v>
      </c>
      <c r="B18" s="220" t="s">
        <v>571</v>
      </c>
      <c r="C18" s="220"/>
      <c r="D18" s="220"/>
      <c r="E18" s="220"/>
      <c r="F18" s="220"/>
      <c r="G18" s="220"/>
      <c r="H18" s="134">
        <v>637</v>
      </c>
      <c r="I18" s="134">
        <v>0</v>
      </c>
      <c r="J18" s="221">
        <v>0</v>
      </c>
      <c r="K18" s="221"/>
      <c r="L18" s="221"/>
      <c r="M18" s="221">
        <v>0</v>
      </c>
      <c r="N18" s="221"/>
      <c r="O18" s="221"/>
      <c r="P18" s="221">
        <v>0</v>
      </c>
      <c r="Q18" s="221"/>
    </row>
    <row r="19" spans="1:17" ht="21" customHeight="1">
      <c r="A19" s="133" t="s">
        <v>570</v>
      </c>
      <c r="B19" s="220" t="s">
        <v>571</v>
      </c>
      <c r="C19" s="220"/>
      <c r="D19" s="220"/>
      <c r="E19" s="220"/>
      <c r="F19" s="220"/>
      <c r="G19" s="220"/>
      <c r="H19" s="134">
        <v>637</v>
      </c>
      <c r="I19" s="134">
        <v>0</v>
      </c>
      <c r="J19" s="221">
        <v>0</v>
      </c>
      <c r="K19" s="221"/>
      <c r="L19" s="221"/>
      <c r="M19" s="221">
        <v>0</v>
      </c>
      <c r="N19" s="221"/>
      <c r="O19" s="221"/>
      <c r="P19" s="221">
        <v>0</v>
      </c>
      <c r="Q19" s="221"/>
    </row>
    <row r="20" spans="1:17" ht="20.25" customHeight="1">
      <c r="A20" s="133" t="s">
        <v>572</v>
      </c>
      <c r="B20" s="220" t="s">
        <v>573</v>
      </c>
      <c r="C20" s="220"/>
      <c r="D20" s="220"/>
      <c r="E20" s="220"/>
      <c r="F20" s="220"/>
      <c r="G20" s="220"/>
      <c r="H20" s="134">
        <v>6016.85</v>
      </c>
      <c r="I20" s="134">
        <v>0</v>
      </c>
      <c r="J20" s="221">
        <v>0</v>
      </c>
      <c r="K20" s="221"/>
      <c r="L20" s="221"/>
      <c r="M20" s="221">
        <v>0</v>
      </c>
      <c r="N20" s="221"/>
      <c r="O20" s="221"/>
      <c r="P20" s="221">
        <v>0</v>
      </c>
      <c r="Q20" s="221"/>
    </row>
    <row r="21" spans="1:17" ht="24" customHeight="1">
      <c r="A21" s="133" t="s">
        <v>572</v>
      </c>
      <c r="B21" s="220" t="s">
        <v>573</v>
      </c>
      <c r="C21" s="220"/>
      <c r="D21" s="220"/>
      <c r="E21" s="220"/>
      <c r="F21" s="220"/>
      <c r="G21" s="220"/>
      <c r="H21" s="134">
        <v>6016.85</v>
      </c>
      <c r="I21" s="134">
        <v>0</v>
      </c>
      <c r="J21" s="221">
        <v>0</v>
      </c>
      <c r="K21" s="221"/>
      <c r="L21" s="221"/>
      <c r="M21" s="221">
        <v>0</v>
      </c>
      <c r="N21" s="221"/>
      <c r="O21" s="221"/>
      <c r="P21" s="221">
        <v>0</v>
      </c>
      <c r="Q21" s="221"/>
    </row>
    <row r="22" spans="1:17" ht="19.5" customHeight="1">
      <c r="A22" s="133" t="s">
        <v>566</v>
      </c>
      <c r="B22" s="220" t="s">
        <v>567</v>
      </c>
      <c r="C22" s="220"/>
      <c r="D22" s="220"/>
      <c r="E22" s="220"/>
      <c r="F22" s="220"/>
      <c r="G22" s="220"/>
      <c r="H22" s="134">
        <v>530</v>
      </c>
      <c r="I22" s="134">
        <v>87.88</v>
      </c>
      <c r="J22" s="221">
        <v>0</v>
      </c>
      <c r="K22" s="221"/>
      <c r="L22" s="221"/>
      <c r="M22" s="221">
        <v>87.88</v>
      </c>
      <c r="N22" s="221"/>
      <c r="O22" s="221"/>
      <c r="P22" s="221">
        <v>0</v>
      </c>
      <c r="Q22" s="221"/>
    </row>
    <row r="23" spans="1:17" ht="24.75" customHeight="1">
      <c r="A23" s="133" t="s">
        <v>566</v>
      </c>
      <c r="B23" s="220" t="s">
        <v>567</v>
      </c>
      <c r="C23" s="220"/>
      <c r="D23" s="220"/>
      <c r="E23" s="220"/>
      <c r="F23" s="220"/>
      <c r="G23" s="220"/>
      <c r="H23" s="134">
        <v>530</v>
      </c>
      <c r="I23" s="134">
        <v>87.88</v>
      </c>
      <c r="J23" s="221">
        <v>0</v>
      </c>
      <c r="K23" s="221"/>
      <c r="L23" s="221"/>
      <c r="M23" s="221">
        <v>87.88</v>
      </c>
      <c r="N23" s="221"/>
      <c r="O23" s="221"/>
      <c r="P23" s="221">
        <v>0</v>
      </c>
      <c r="Q23" s="221"/>
    </row>
    <row r="24" spans="1:17" ht="15" customHeight="1">
      <c r="A24" s="133" t="s">
        <v>574</v>
      </c>
      <c r="B24" s="220" t="s">
        <v>575</v>
      </c>
      <c r="C24" s="220"/>
      <c r="D24" s="220"/>
      <c r="E24" s="220"/>
      <c r="F24" s="220"/>
      <c r="G24" s="220"/>
      <c r="H24" s="134">
        <v>1679.78</v>
      </c>
      <c r="I24" s="134">
        <v>0</v>
      </c>
      <c r="J24" s="221">
        <v>0</v>
      </c>
      <c r="K24" s="221"/>
      <c r="L24" s="221"/>
      <c r="M24" s="221">
        <v>0</v>
      </c>
      <c r="N24" s="221"/>
      <c r="O24" s="221"/>
      <c r="P24" s="221">
        <v>0</v>
      </c>
      <c r="Q24" s="221"/>
    </row>
    <row r="25" spans="1:17" ht="15" customHeight="1">
      <c r="A25" s="133" t="s">
        <v>574</v>
      </c>
      <c r="B25" s="220" t="s">
        <v>575</v>
      </c>
      <c r="C25" s="220"/>
      <c r="D25" s="220"/>
      <c r="E25" s="220"/>
      <c r="F25" s="220"/>
      <c r="G25" s="220"/>
      <c r="H25" s="134">
        <v>1679.78</v>
      </c>
      <c r="I25" s="134">
        <v>0</v>
      </c>
      <c r="J25" s="221">
        <v>0</v>
      </c>
      <c r="K25" s="221"/>
      <c r="L25" s="221"/>
      <c r="M25" s="221">
        <v>0</v>
      </c>
      <c r="N25" s="221"/>
      <c r="O25" s="221"/>
      <c r="P25" s="221">
        <v>0</v>
      </c>
      <c r="Q25" s="221"/>
    </row>
    <row r="26" spans="1:17" ht="15" customHeight="1">
      <c r="A26" s="133" t="s">
        <v>568</v>
      </c>
      <c r="B26" s="220" t="s">
        <v>569</v>
      </c>
      <c r="C26" s="220"/>
      <c r="D26" s="220"/>
      <c r="E26" s="220"/>
      <c r="F26" s="220"/>
      <c r="G26" s="220"/>
      <c r="H26" s="134">
        <v>17879.669999999998</v>
      </c>
      <c r="I26" s="134">
        <v>17879.669999999998</v>
      </c>
      <c r="J26" s="221">
        <f>I26/H26*100</f>
        <v>100</v>
      </c>
      <c r="K26" s="221"/>
      <c r="L26" s="221"/>
      <c r="M26" s="221">
        <v>17879.669999999998</v>
      </c>
      <c r="N26" s="221"/>
      <c r="O26" s="221"/>
      <c r="P26" s="221">
        <v>0</v>
      </c>
      <c r="Q26" s="221"/>
    </row>
    <row r="27" spans="1:17" ht="15" customHeight="1">
      <c r="A27" s="133" t="s">
        <v>568</v>
      </c>
      <c r="B27" s="220" t="s">
        <v>569</v>
      </c>
      <c r="C27" s="220"/>
      <c r="D27" s="220"/>
      <c r="E27" s="220"/>
      <c r="F27" s="220"/>
      <c r="G27" s="220"/>
      <c r="H27" s="134">
        <v>17879.669999999998</v>
      </c>
      <c r="I27" s="134">
        <v>17879.669999999998</v>
      </c>
      <c r="J27" s="221">
        <f>I27/H27*100</f>
        <v>100</v>
      </c>
      <c r="K27" s="221"/>
      <c r="L27" s="221"/>
      <c r="M27" s="221">
        <v>17879.669999999998</v>
      </c>
      <c r="N27" s="221"/>
      <c r="O27" s="221"/>
      <c r="P27" s="221">
        <v>0</v>
      </c>
      <c r="Q27" s="221"/>
    </row>
    <row r="28" spans="1:17" ht="33.75" customHeight="1">
      <c r="A28" s="135" t="s">
        <v>576</v>
      </c>
      <c r="B28" s="224" t="s">
        <v>184</v>
      </c>
      <c r="C28" s="224"/>
      <c r="D28" s="224"/>
      <c r="E28" s="224"/>
      <c r="F28" s="224"/>
      <c r="G28" s="224"/>
      <c r="H28" s="136">
        <v>0</v>
      </c>
      <c r="I28" s="136">
        <v>691385.3</v>
      </c>
      <c r="J28" s="225">
        <v>0</v>
      </c>
      <c r="K28" s="225"/>
      <c r="L28" s="225"/>
      <c r="M28" s="225">
        <v>691385.3</v>
      </c>
      <c r="N28" s="225"/>
      <c r="O28" s="225"/>
      <c r="P28" s="225">
        <v>-691385.3</v>
      </c>
      <c r="Q28" s="225"/>
    </row>
    <row r="29" spans="1:17" ht="33.75" customHeight="1">
      <c r="A29" s="135" t="s">
        <v>576</v>
      </c>
      <c r="B29" s="224" t="s">
        <v>184</v>
      </c>
      <c r="C29" s="224"/>
      <c r="D29" s="224"/>
      <c r="E29" s="224"/>
      <c r="F29" s="224"/>
      <c r="G29" s="224"/>
      <c r="H29" s="136">
        <v>1190379.69</v>
      </c>
      <c r="I29" s="136">
        <v>691385.3</v>
      </c>
      <c r="J29" s="225">
        <f>I29/H29*100</f>
        <v>58.081073275032111</v>
      </c>
      <c r="K29" s="225"/>
      <c r="L29" s="225"/>
      <c r="M29" s="225">
        <v>691385.3</v>
      </c>
      <c r="N29" s="225"/>
      <c r="O29" s="225"/>
      <c r="P29" s="225">
        <v>498994.39</v>
      </c>
      <c r="Q29" s="225"/>
    </row>
    <row r="30" spans="1:17" ht="22.5" customHeight="1">
      <c r="A30" s="137" t="s">
        <v>577</v>
      </c>
      <c r="B30" s="226" t="s">
        <v>383</v>
      </c>
      <c r="C30" s="226"/>
      <c r="D30" s="226"/>
      <c r="E30" s="226"/>
      <c r="F30" s="226"/>
      <c r="G30" s="226"/>
      <c r="H30" s="138">
        <v>0</v>
      </c>
      <c r="I30" s="138">
        <v>691385.3</v>
      </c>
      <c r="J30" s="227">
        <v>0</v>
      </c>
      <c r="K30" s="227"/>
      <c r="L30" s="227"/>
      <c r="M30" s="227">
        <v>691385.3</v>
      </c>
      <c r="N30" s="227"/>
      <c r="O30" s="227"/>
      <c r="P30" s="227">
        <v>-691385.3</v>
      </c>
      <c r="Q30" s="227"/>
    </row>
    <row r="31" spans="1:17" ht="22.5" customHeight="1">
      <c r="A31" s="137" t="s">
        <v>577</v>
      </c>
      <c r="B31" s="226" t="s">
        <v>383</v>
      </c>
      <c r="C31" s="226"/>
      <c r="D31" s="226"/>
      <c r="E31" s="226"/>
      <c r="F31" s="226"/>
      <c r="G31" s="226"/>
      <c r="H31" s="138">
        <v>1190379.69</v>
      </c>
      <c r="I31" s="138">
        <v>691385.3</v>
      </c>
      <c r="J31" s="227">
        <v>58.08</v>
      </c>
      <c r="K31" s="227"/>
      <c r="L31" s="227"/>
      <c r="M31" s="227">
        <v>691385.3</v>
      </c>
      <c r="N31" s="227"/>
      <c r="O31" s="227"/>
      <c r="P31" s="227">
        <v>498994.39</v>
      </c>
      <c r="Q31" s="227"/>
    </row>
    <row r="32" spans="1:17" ht="22.5" customHeight="1">
      <c r="A32" s="139" t="s">
        <v>185</v>
      </c>
      <c r="B32" s="228" t="s">
        <v>186</v>
      </c>
      <c r="C32" s="228"/>
      <c r="D32" s="228"/>
      <c r="E32" s="228"/>
      <c r="F32" s="228"/>
      <c r="G32" s="228"/>
      <c r="H32" s="140">
        <v>0</v>
      </c>
      <c r="I32" s="140">
        <v>688769.4</v>
      </c>
      <c r="J32" s="229">
        <v>0</v>
      </c>
      <c r="K32" s="229"/>
      <c r="L32" s="229"/>
      <c r="M32" s="229">
        <v>688769.4</v>
      </c>
      <c r="N32" s="229"/>
      <c r="O32" s="229"/>
      <c r="P32" s="229">
        <v>-688769.4</v>
      </c>
      <c r="Q32" s="229"/>
    </row>
    <row r="33" spans="1:17" ht="22.5" customHeight="1">
      <c r="A33" s="139" t="s">
        <v>185</v>
      </c>
      <c r="B33" s="228" t="s">
        <v>186</v>
      </c>
      <c r="C33" s="228"/>
      <c r="D33" s="228"/>
      <c r="E33" s="228"/>
      <c r="F33" s="228"/>
      <c r="G33" s="228"/>
      <c r="H33" s="140">
        <v>1157614.3600000001</v>
      </c>
      <c r="I33" s="140">
        <v>688769.4</v>
      </c>
      <c r="J33" s="229">
        <f>I33/H33*100</f>
        <v>59.499037313255165</v>
      </c>
      <c r="K33" s="229"/>
      <c r="L33" s="229"/>
      <c r="M33" s="229">
        <v>688769.4</v>
      </c>
      <c r="N33" s="229"/>
      <c r="O33" s="229"/>
      <c r="P33" s="229">
        <v>468844.96</v>
      </c>
      <c r="Q33" s="229"/>
    </row>
    <row r="34" spans="1:17" ht="15" customHeight="1">
      <c r="A34" s="131" t="s">
        <v>564</v>
      </c>
      <c r="B34" s="218" t="s">
        <v>565</v>
      </c>
      <c r="C34" s="218"/>
      <c r="D34" s="218"/>
      <c r="E34" s="218"/>
      <c r="F34" s="218"/>
      <c r="G34" s="218"/>
      <c r="H34" s="132">
        <v>1157614.3600000001</v>
      </c>
      <c r="I34" s="132">
        <v>688769.4</v>
      </c>
      <c r="J34" s="219">
        <v>59.5</v>
      </c>
      <c r="K34" s="219"/>
      <c r="L34" s="219"/>
      <c r="M34" s="219">
        <v>688769.4</v>
      </c>
      <c r="N34" s="219"/>
      <c r="O34" s="219"/>
      <c r="P34" s="219">
        <v>468844.96</v>
      </c>
      <c r="Q34" s="219"/>
    </row>
    <row r="35" spans="1:17" ht="15" customHeight="1">
      <c r="A35" s="131" t="s">
        <v>564</v>
      </c>
      <c r="B35" s="218" t="s">
        <v>565</v>
      </c>
      <c r="C35" s="218"/>
      <c r="D35" s="218"/>
      <c r="E35" s="218"/>
      <c r="F35" s="218"/>
      <c r="G35" s="218"/>
      <c r="H35" s="132">
        <v>0</v>
      </c>
      <c r="I35" s="132">
        <v>688769.4</v>
      </c>
      <c r="J35" s="219">
        <v>0</v>
      </c>
      <c r="K35" s="219"/>
      <c r="L35" s="219"/>
      <c r="M35" s="219">
        <v>688769.4</v>
      </c>
      <c r="N35" s="219"/>
      <c r="O35" s="219"/>
      <c r="P35" s="219">
        <v>-688769.4</v>
      </c>
      <c r="Q35" s="219"/>
    </row>
    <row r="36" spans="1:17" ht="21" customHeight="1">
      <c r="A36" s="133" t="s">
        <v>578</v>
      </c>
      <c r="B36" s="220" t="s">
        <v>579</v>
      </c>
      <c r="C36" s="220"/>
      <c r="D36" s="220"/>
      <c r="E36" s="220"/>
      <c r="F36" s="220"/>
      <c r="G36" s="220"/>
      <c r="H36" s="134">
        <v>0</v>
      </c>
      <c r="I36" s="134">
        <v>688769.4</v>
      </c>
      <c r="J36" s="221">
        <v>0</v>
      </c>
      <c r="K36" s="221"/>
      <c r="L36" s="221"/>
      <c r="M36" s="221">
        <v>688769.4</v>
      </c>
      <c r="N36" s="221"/>
      <c r="O36" s="221"/>
      <c r="P36" s="221">
        <v>0</v>
      </c>
      <c r="Q36" s="221"/>
    </row>
    <row r="37" spans="1:17" ht="21" customHeight="1">
      <c r="A37" s="133" t="s">
        <v>578</v>
      </c>
      <c r="B37" s="220" t="s">
        <v>579</v>
      </c>
      <c r="C37" s="220"/>
      <c r="D37" s="220"/>
      <c r="E37" s="220"/>
      <c r="F37" s="220"/>
      <c r="G37" s="220"/>
      <c r="H37" s="134">
        <v>1157614.3600000001</v>
      </c>
      <c r="I37" s="134">
        <v>688769.4</v>
      </c>
      <c r="J37" s="221">
        <v>59.5</v>
      </c>
      <c r="K37" s="221"/>
      <c r="L37" s="221"/>
      <c r="M37" s="221">
        <v>688769.4</v>
      </c>
      <c r="N37" s="221"/>
      <c r="O37" s="221"/>
      <c r="P37" s="221">
        <v>0</v>
      </c>
      <c r="Q37" s="221"/>
    </row>
    <row r="38" spans="1:17" ht="27" customHeight="1">
      <c r="A38" s="133" t="s">
        <v>578</v>
      </c>
      <c r="B38" s="220" t="s">
        <v>579</v>
      </c>
      <c r="C38" s="220"/>
      <c r="D38" s="220"/>
      <c r="E38" s="220"/>
      <c r="F38" s="220"/>
      <c r="G38" s="220"/>
      <c r="H38" s="134">
        <v>1157614.3600000001</v>
      </c>
      <c r="I38" s="134">
        <v>688769.4</v>
      </c>
      <c r="J38" s="221">
        <v>59.5</v>
      </c>
      <c r="K38" s="221"/>
      <c r="L38" s="221"/>
      <c r="M38" s="221">
        <v>688769.4</v>
      </c>
      <c r="N38" s="221"/>
      <c r="O38" s="221"/>
      <c r="P38" s="221">
        <v>0</v>
      </c>
      <c r="Q38" s="221"/>
    </row>
    <row r="39" spans="1:17" ht="22.5" customHeight="1">
      <c r="A39" s="139" t="s">
        <v>217</v>
      </c>
      <c r="B39" s="228" t="s">
        <v>416</v>
      </c>
      <c r="C39" s="228"/>
      <c r="D39" s="228"/>
      <c r="E39" s="228"/>
      <c r="F39" s="228"/>
      <c r="G39" s="228"/>
      <c r="H39" s="140">
        <v>0</v>
      </c>
      <c r="I39" s="140">
        <v>2615.9</v>
      </c>
      <c r="J39" s="229">
        <v>0</v>
      </c>
      <c r="K39" s="229"/>
      <c r="L39" s="229"/>
      <c r="M39" s="229">
        <v>2615.9</v>
      </c>
      <c r="N39" s="229"/>
      <c r="O39" s="229"/>
      <c r="P39" s="229">
        <v>-2615.9</v>
      </c>
      <c r="Q39" s="229"/>
    </row>
    <row r="40" spans="1:17" ht="22.5" customHeight="1">
      <c r="A40" s="139" t="s">
        <v>217</v>
      </c>
      <c r="B40" s="228" t="s">
        <v>416</v>
      </c>
      <c r="C40" s="228"/>
      <c r="D40" s="228"/>
      <c r="E40" s="228"/>
      <c r="F40" s="228"/>
      <c r="G40" s="228"/>
      <c r="H40" s="140">
        <v>32765.33</v>
      </c>
      <c r="I40" s="140">
        <v>2615.9</v>
      </c>
      <c r="J40" s="229">
        <f>I40/H40*100</f>
        <v>7.9837437926002881</v>
      </c>
      <c r="K40" s="229"/>
      <c r="L40" s="229"/>
      <c r="M40" s="229">
        <v>2615.9</v>
      </c>
      <c r="N40" s="229"/>
      <c r="O40" s="229"/>
      <c r="P40" s="229">
        <v>30149.43</v>
      </c>
      <c r="Q40" s="229"/>
    </row>
    <row r="41" spans="1:17" ht="15" customHeight="1">
      <c r="A41" s="131" t="s">
        <v>564</v>
      </c>
      <c r="B41" s="218" t="s">
        <v>565</v>
      </c>
      <c r="C41" s="218"/>
      <c r="D41" s="218"/>
      <c r="E41" s="218"/>
      <c r="F41" s="218"/>
      <c r="G41" s="218"/>
      <c r="H41" s="132">
        <v>32765.33</v>
      </c>
      <c r="I41" s="132">
        <v>2615.9</v>
      </c>
      <c r="J41" s="219">
        <v>7.98</v>
      </c>
      <c r="K41" s="219"/>
      <c r="L41" s="219"/>
      <c r="M41" s="219">
        <v>2615.9</v>
      </c>
      <c r="N41" s="219"/>
      <c r="O41" s="219"/>
      <c r="P41" s="219">
        <v>30149.43</v>
      </c>
      <c r="Q41" s="219"/>
    </row>
    <row r="42" spans="1:17" ht="15" customHeight="1">
      <c r="A42" s="131" t="s">
        <v>564</v>
      </c>
      <c r="B42" s="218" t="s">
        <v>565</v>
      </c>
      <c r="C42" s="218"/>
      <c r="D42" s="218"/>
      <c r="E42" s="218"/>
      <c r="F42" s="218"/>
      <c r="G42" s="218"/>
      <c r="H42" s="132">
        <v>0</v>
      </c>
      <c r="I42" s="132">
        <v>2615.9</v>
      </c>
      <c r="J42" s="219">
        <v>0</v>
      </c>
      <c r="K42" s="219"/>
      <c r="L42" s="219"/>
      <c r="M42" s="219">
        <v>2615.9</v>
      </c>
      <c r="N42" s="219"/>
      <c r="O42" s="219"/>
      <c r="P42" s="219">
        <v>-2615.9</v>
      </c>
      <c r="Q42" s="219"/>
    </row>
    <row r="43" spans="1:17" ht="15" customHeight="1">
      <c r="A43" s="133" t="s">
        <v>580</v>
      </c>
      <c r="B43" s="220" t="s">
        <v>581</v>
      </c>
      <c r="C43" s="220"/>
      <c r="D43" s="220"/>
      <c r="E43" s="220"/>
      <c r="F43" s="220"/>
      <c r="G43" s="220"/>
      <c r="H43" s="134">
        <v>0</v>
      </c>
      <c r="I43" s="134">
        <v>542.4</v>
      </c>
      <c r="J43" s="221">
        <v>0</v>
      </c>
      <c r="K43" s="221"/>
      <c r="L43" s="221"/>
      <c r="M43" s="221">
        <v>542.4</v>
      </c>
      <c r="N43" s="221"/>
      <c r="O43" s="221"/>
      <c r="P43" s="221">
        <v>0</v>
      </c>
      <c r="Q43" s="221"/>
    </row>
    <row r="44" spans="1:17" ht="23.25" customHeight="1">
      <c r="A44" s="133" t="s">
        <v>578</v>
      </c>
      <c r="B44" s="220" t="s">
        <v>579</v>
      </c>
      <c r="C44" s="220"/>
      <c r="D44" s="220"/>
      <c r="E44" s="220"/>
      <c r="F44" s="220"/>
      <c r="G44" s="220"/>
      <c r="H44" s="134">
        <v>0</v>
      </c>
      <c r="I44" s="134">
        <v>0</v>
      </c>
      <c r="J44" s="221">
        <v>0</v>
      </c>
      <c r="K44" s="221"/>
      <c r="L44" s="221"/>
      <c r="M44" s="221">
        <v>0</v>
      </c>
      <c r="N44" s="221"/>
      <c r="O44" s="221"/>
      <c r="P44" s="221">
        <v>0</v>
      </c>
      <c r="Q44" s="221"/>
    </row>
    <row r="45" spans="1:17" ht="15" customHeight="1">
      <c r="A45" s="133" t="s">
        <v>582</v>
      </c>
      <c r="B45" s="220" t="s">
        <v>73</v>
      </c>
      <c r="C45" s="220"/>
      <c r="D45" s="220"/>
      <c r="E45" s="220"/>
      <c r="F45" s="220"/>
      <c r="G45" s="220"/>
      <c r="H45" s="134">
        <v>0</v>
      </c>
      <c r="I45" s="134">
        <v>2073.5</v>
      </c>
      <c r="J45" s="221">
        <v>0</v>
      </c>
      <c r="K45" s="221"/>
      <c r="L45" s="221"/>
      <c r="M45" s="221">
        <v>2073.5</v>
      </c>
      <c r="N45" s="221"/>
      <c r="O45" s="221"/>
      <c r="P45" s="221">
        <v>0</v>
      </c>
      <c r="Q45" s="221"/>
    </row>
    <row r="46" spans="1:17" ht="25.5" customHeight="1">
      <c r="A46" s="133" t="s">
        <v>578</v>
      </c>
      <c r="B46" s="220" t="s">
        <v>579</v>
      </c>
      <c r="C46" s="220"/>
      <c r="D46" s="220"/>
      <c r="E46" s="220"/>
      <c r="F46" s="220"/>
      <c r="G46" s="220"/>
      <c r="H46" s="134">
        <v>25265.33</v>
      </c>
      <c r="I46" s="134">
        <v>0</v>
      </c>
      <c r="J46" s="221">
        <v>0</v>
      </c>
      <c r="K46" s="221"/>
      <c r="L46" s="221"/>
      <c r="M46" s="221">
        <v>0</v>
      </c>
      <c r="N46" s="221"/>
      <c r="O46" s="221"/>
      <c r="P46" s="221">
        <v>0</v>
      </c>
      <c r="Q46" s="221"/>
    </row>
    <row r="47" spans="1:17" ht="20.25" customHeight="1">
      <c r="A47" s="133" t="s">
        <v>578</v>
      </c>
      <c r="B47" s="220" t="s">
        <v>579</v>
      </c>
      <c r="C47" s="220"/>
      <c r="D47" s="220"/>
      <c r="E47" s="220"/>
      <c r="F47" s="220"/>
      <c r="G47" s="220"/>
      <c r="H47" s="134">
        <v>25265.33</v>
      </c>
      <c r="I47" s="134">
        <v>0</v>
      </c>
      <c r="J47" s="221">
        <v>0</v>
      </c>
      <c r="K47" s="221"/>
      <c r="L47" s="221"/>
      <c r="M47" s="221">
        <v>0</v>
      </c>
      <c r="N47" s="221"/>
      <c r="O47" s="221"/>
      <c r="P47" s="221">
        <v>0</v>
      </c>
      <c r="Q47" s="221"/>
    </row>
    <row r="48" spans="1:17" ht="15" customHeight="1">
      <c r="A48" s="133" t="s">
        <v>582</v>
      </c>
      <c r="B48" s="220" t="s">
        <v>73</v>
      </c>
      <c r="C48" s="220"/>
      <c r="D48" s="220"/>
      <c r="E48" s="220"/>
      <c r="F48" s="220"/>
      <c r="G48" s="220"/>
      <c r="H48" s="134">
        <v>6000</v>
      </c>
      <c r="I48" s="134">
        <v>2073.5</v>
      </c>
      <c r="J48" s="221">
        <f>I48/H48*100</f>
        <v>34.558333333333337</v>
      </c>
      <c r="K48" s="221"/>
      <c r="L48" s="221"/>
      <c r="M48" s="221">
        <v>2073.5</v>
      </c>
      <c r="N48" s="221"/>
      <c r="O48" s="221"/>
      <c r="P48" s="221">
        <v>0</v>
      </c>
      <c r="Q48" s="221"/>
    </row>
    <row r="49" spans="1:17" ht="15" customHeight="1">
      <c r="A49" s="133" t="s">
        <v>582</v>
      </c>
      <c r="B49" s="220" t="s">
        <v>73</v>
      </c>
      <c r="C49" s="220"/>
      <c r="D49" s="220"/>
      <c r="E49" s="220"/>
      <c r="F49" s="220"/>
      <c r="G49" s="220"/>
      <c r="H49" s="134">
        <v>6000</v>
      </c>
      <c r="I49" s="134">
        <v>2073.5</v>
      </c>
      <c r="J49" s="221">
        <f t="shared" ref="J49:J51" si="0">I49/H49*100</f>
        <v>34.558333333333337</v>
      </c>
      <c r="K49" s="221"/>
      <c r="L49" s="221"/>
      <c r="M49" s="221">
        <v>2073.5</v>
      </c>
      <c r="N49" s="221"/>
      <c r="O49" s="221"/>
      <c r="P49" s="221">
        <v>0</v>
      </c>
      <c r="Q49" s="221"/>
    </row>
    <row r="50" spans="1:17" ht="15" customHeight="1">
      <c r="A50" s="133" t="s">
        <v>580</v>
      </c>
      <c r="B50" s="220" t="s">
        <v>581</v>
      </c>
      <c r="C50" s="220"/>
      <c r="D50" s="220"/>
      <c r="E50" s="220"/>
      <c r="F50" s="220"/>
      <c r="G50" s="220"/>
      <c r="H50" s="134">
        <v>1500</v>
      </c>
      <c r="I50" s="134">
        <v>542.4</v>
      </c>
      <c r="J50" s="221">
        <f t="shared" si="0"/>
        <v>36.159999999999997</v>
      </c>
      <c r="K50" s="221"/>
      <c r="L50" s="221"/>
      <c r="M50" s="221">
        <v>542.4</v>
      </c>
      <c r="N50" s="221"/>
      <c r="O50" s="221"/>
      <c r="P50" s="221">
        <v>0</v>
      </c>
      <c r="Q50" s="221"/>
    </row>
    <row r="51" spans="1:17" ht="15" customHeight="1">
      <c r="A51" s="133" t="s">
        <v>580</v>
      </c>
      <c r="B51" s="220" t="s">
        <v>581</v>
      </c>
      <c r="C51" s="220"/>
      <c r="D51" s="220"/>
      <c r="E51" s="220"/>
      <c r="F51" s="220"/>
      <c r="G51" s="220"/>
      <c r="H51" s="134">
        <v>1500</v>
      </c>
      <c r="I51" s="134">
        <v>542.4</v>
      </c>
      <c r="J51" s="221">
        <f t="shared" si="0"/>
        <v>36.159999999999997</v>
      </c>
      <c r="K51" s="221"/>
      <c r="L51" s="221"/>
      <c r="M51" s="221">
        <v>542.4</v>
      </c>
      <c r="N51" s="221"/>
      <c r="O51" s="221"/>
      <c r="P51" s="221">
        <v>0</v>
      </c>
      <c r="Q51" s="221"/>
    </row>
    <row r="52" spans="1:17" ht="15" customHeight="1">
      <c r="A52" s="129"/>
      <c r="B52" s="222" t="s">
        <v>583</v>
      </c>
      <c r="C52" s="222"/>
      <c r="D52" s="222"/>
      <c r="E52" s="222"/>
      <c r="F52" s="222"/>
      <c r="G52" s="222"/>
      <c r="H52" s="130">
        <v>1523710.99</v>
      </c>
      <c r="I52" s="130">
        <v>846908.68</v>
      </c>
      <c r="J52" s="223">
        <f>I52/H52*100</f>
        <v>55.581976211906166</v>
      </c>
      <c r="K52" s="223"/>
      <c r="L52" s="223"/>
      <c r="M52" s="223">
        <v>846908.68</v>
      </c>
      <c r="N52" s="223"/>
      <c r="O52" s="223"/>
      <c r="P52" s="223">
        <v>676802.31</v>
      </c>
      <c r="Q52" s="223"/>
    </row>
    <row r="53" spans="1:17" ht="15" customHeight="1">
      <c r="A53" s="129"/>
      <c r="B53" s="222" t="s">
        <v>583</v>
      </c>
      <c r="C53" s="222"/>
      <c r="D53" s="222"/>
      <c r="E53" s="222"/>
      <c r="F53" s="222"/>
      <c r="G53" s="222"/>
      <c r="H53" s="130">
        <v>0</v>
      </c>
      <c r="I53" s="130">
        <v>846908.68</v>
      </c>
      <c r="J53" s="223">
        <v>0</v>
      </c>
      <c r="K53" s="223"/>
      <c r="L53" s="223"/>
      <c r="M53" s="223">
        <v>846908.68</v>
      </c>
      <c r="N53" s="223"/>
      <c r="O53" s="223"/>
      <c r="P53" s="223">
        <v>-846908.68</v>
      </c>
      <c r="Q53" s="223"/>
    </row>
    <row r="54" spans="1:17" ht="33.75" customHeight="1">
      <c r="A54" s="135" t="s">
        <v>576</v>
      </c>
      <c r="B54" s="224" t="s">
        <v>184</v>
      </c>
      <c r="C54" s="224"/>
      <c r="D54" s="224"/>
      <c r="E54" s="224"/>
      <c r="F54" s="224"/>
      <c r="G54" s="224"/>
      <c r="H54" s="136">
        <v>0</v>
      </c>
      <c r="I54" s="136">
        <v>846908.68</v>
      </c>
      <c r="J54" s="225">
        <v>0</v>
      </c>
      <c r="K54" s="225"/>
      <c r="L54" s="225"/>
      <c r="M54" s="225">
        <v>846908.68</v>
      </c>
      <c r="N54" s="225"/>
      <c r="O54" s="225"/>
      <c r="P54" s="225">
        <v>-846908.68</v>
      </c>
      <c r="Q54" s="225"/>
    </row>
    <row r="55" spans="1:17" ht="33.75" customHeight="1">
      <c r="A55" s="135" t="s">
        <v>576</v>
      </c>
      <c r="B55" s="224" t="s">
        <v>184</v>
      </c>
      <c r="C55" s="224"/>
      <c r="D55" s="224"/>
      <c r="E55" s="224"/>
      <c r="F55" s="224"/>
      <c r="G55" s="224"/>
      <c r="H55" s="136">
        <v>1523710.99</v>
      </c>
      <c r="I55" s="136">
        <v>846908.68</v>
      </c>
      <c r="J55" s="225">
        <v>55.58</v>
      </c>
      <c r="K55" s="225"/>
      <c r="L55" s="225"/>
      <c r="M55" s="225">
        <v>846908.68</v>
      </c>
      <c r="N55" s="225"/>
      <c r="O55" s="225"/>
      <c r="P55" s="225">
        <v>676802.31</v>
      </c>
      <c r="Q55" s="225"/>
    </row>
    <row r="56" spans="1:17" ht="22.5" customHeight="1">
      <c r="A56" s="137" t="s">
        <v>170</v>
      </c>
      <c r="B56" s="226" t="s">
        <v>171</v>
      </c>
      <c r="C56" s="226"/>
      <c r="D56" s="226"/>
      <c r="E56" s="226"/>
      <c r="F56" s="226"/>
      <c r="G56" s="226"/>
      <c r="H56" s="138">
        <v>52000</v>
      </c>
      <c r="I56" s="138">
        <v>0</v>
      </c>
      <c r="J56" s="227">
        <v>0</v>
      </c>
      <c r="K56" s="227"/>
      <c r="L56" s="227"/>
      <c r="M56" s="227">
        <v>0</v>
      </c>
      <c r="N56" s="227"/>
      <c r="O56" s="227"/>
      <c r="P56" s="227">
        <v>52000</v>
      </c>
      <c r="Q56" s="227"/>
    </row>
    <row r="57" spans="1:17" ht="22.5" customHeight="1">
      <c r="A57" s="139" t="s">
        <v>584</v>
      </c>
      <c r="B57" s="228" t="s">
        <v>354</v>
      </c>
      <c r="C57" s="228"/>
      <c r="D57" s="228"/>
      <c r="E57" s="228"/>
      <c r="F57" s="228"/>
      <c r="G57" s="228"/>
      <c r="H57" s="140">
        <v>52000</v>
      </c>
      <c r="I57" s="140">
        <v>0</v>
      </c>
      <c r="J57" s="229">
        <v>0</v>
      </c>
      <c r="K57" s="229"/>
      <c r="L57" s="229"/>
      <c r="M57" s="229">
        <v>0</v>
      </c>
      <c r="N57" s="229"/>
      <c r="O57" s="229"/>
      <c r="P57" s="229">
        <v>52000</v>
      </c>
      <c r="Q57" s="229"/>
    </row>
    <row r="58" spans="1:17" ht="15" customHeight="1">
      <c r="A58" s="131" t="s">
        <v>564</v>
      </c>
      <c r="B58" s="218" t="s">
        <v>565</v>
      </c>
      <c r="C58" s="218"/>
      <c r="D58" s="218"/>
      <c r="E58" s="218"/>
      <c r="F58" s="218"/>
      <c r="G58" s="218"/>
      <c r="H58" s="132">
        <v>52000</v>
      </c>
      <c r="I58" s="132">
        <v>0</v>
      </c>
      <c r="J58" s="219">
        <v>0</v>
      </c>
      <c r="K58" s="219"/>
      <c r="L58" s="219"/>
      <c r="M58" s="219">
        <v>0</v>
      </c>
      <c r="N58" s="219"/>
      <c r="O58" s="219"/>
      <c r="P58" s="219">
        <v>52000</v>
      </c>
      <c r="Q58" s="219"/>
    </row>
    <row r="59" spans="1:17">
      <c r="A59" s="133" t="s">
        <v>585</v>
      </c>
      <c r="B59" s="220" t="s">
        <v>182</v>
      </c>
      <c r="C59" s="220"/>
      <c r="D59" s="220"/>
      <c r="E59" s="220"/>
      <c r="F59" s="220"/>
      <c r="G59" s="220"/>
      <c r="H59" s="134">
        <v>41850</v>
      </c>
      <c r="I59" s="134">
        <v>0</v>
      </c>
      <c r="J59" s="221">
        <v>0</v>
      </c>
      <c r="K59" s="221"/>
      <c r="L59" s="221"/>
      <c r="M59" s="221">
        <v>0</v>
      </c>
      <c r="N59" s="221"/>
      <c r="O59" s="221"/>
      <c r="P59" s="221">
        <v>0</v>
      </c>
      <c r="Q59" s="221"/>
    </row>
    <row r="60" spans="1:17">
      <c r="A60" s="133" t="s">
        <v>585</v>
      </c>
      <c r="B60" s="220" t="s">
        <v>182</v>
      </c>
      <c r="C60" s="220"/>
      <c r="D60" s="220"/>
      <c r="E60" s="220"/>
      <c r="F60" s="220"/>
      <c r="G60" s="220"/>
      <c r="H60" s="134">
        <v>41850</v>
      </c>
      <c r="I60" s="134">
        <v>0</v>
      </c>
      <c r="J60" s="221">
        <v>0</v>
      </c>
      <c r="K60" s="221"/>
      <c r="L60" s="221"/>
      <c r="M60" s="221">
        <v>0</v>
      </c>
      <c r="N60" s="221"/>
      <c r="O60" s="221"/>
      <c r="P60" s="221">
        <v>0</v>
      </c>
      <c r="Q60" s="221"/>
    </row>
    <row r="61" spans="1:17" ht="15" customHeight="1">
      <c r="A61" s="133" t="s">
        <v>586</v>
      </c>
      <c r="B61" s="220" t="s">
        <v>325</v>
      </c>
      <c r="C61" s="220"/>
      <c r="D61" s="220"/>
      <c r="E61" s="220"/>
      <c r="F61" s="220"/>
      <c r="G61" s="220"/>
      <c r="H61" s="134">
        <v>10150</v>
      </c>
      <c r="I61" s="134">
        <v>0</v>
      </c>
      <c r="J61" s="221">
        <v>0</v>
      </c>
      <c r="K61" s="221"/>
      <c r="L61" s="221"/>
      <c r="M61" s="221">
        <v>0</v>
      </c>
      <c r="N61" s="221"/>
      <c r="O61" s="221"/>
      <c r="P61" s="221">
        <v>0</v>
      </c>
      <c r="Q61" s="221"/>
    </row>
    <row r="62" spans="1:17" ht="15" customHeight="1">
      <c r="A62" s="133" t="s">
        <v>586</v>
      </c>
      <c r="B62" s="220" t="s">
        <v>325</v>
      </c>
      <c r="C62" s="220"/>
      <c r="D62" s="220"/>
      <c r="E62" s="220"/>
      <c r="F62" s="220"/>
      <c r="G62" s="220"/>
      <c r="H62" s="134">
        <v>10150</v>
      </c>
      <c r="I62" s="134">
        <v>0</v>
      </c>
      <c r="J62" s="221">
        <v>0</v>
      </c>
      <c r="K62" s="221"/>
      <c r="L62" s="221"/>
      <c r="M62" s="221">
        <v>0</v>
      </c>
      <c r="N62" s="221"/>
      <c r="O62" s="221"/>
      <c r="P62" s="221">
        <v>0</v>
      </c>
      <c r="Q62" s="221"/>
    </row>
    <row r="63" spans="1:17" ht="22.5" customHeight="1">
      <c r="A63" s="137" t="s">
        <v>587</v>
      </c>
      <c r="B63" s="226" t="s">
        <v>362</v>
      </c>
      <c r="C63" s="226"/>
      <c r="D63" s="226"/>
      <c r="E63" s="226"/>
      <c r="F63" s="226"/>
      <c r="G63" s="226"/>
      <c r="H63" s="138">
        <v>31756.52</v>
      </c>
      <c r="I63" s="138">
        <v>5024.3599999999997</v>
      </c>
      <c r="J63" s="227">
        <f>I63/H63*100</f>
        <v>15.821506890553497</v>
      </c>
      <c r="K63" s="227"/>
      <c r="L63" s="227"/>
      <c r="M63" s="227">
        <v>5024.3599999999997</v>
      </c>
      <c r="N63" s="227"/>
      <c r="O63" s="227"/>
      <c r="P63" s="227">
        <v>26732.16</v>
      </c>
      <c r="Q63" s="227"/>
    </row>
    <row r="64" spans="1:17" ht="22.5" customHeight="1">
      <c r="A64" s="137" t="s">
        <v>587</v>
      </c>
      <c r="B64" s="226" t="s">
        <v>362</v>
      </c>
      <c r="C64" s="226"/>
      <c r="D64" s="226"/>
      <c r="E64" s="226"/>
      <c r="F64" s="226"/>
      <c r="G64" s="226"/>
      <c r="H64" s="138">
        <v>0</v>
      </c>
      <c r="I64" s="138">
        <v>5024.3599999999997</v>
      </c>
      <c r="J64" s="227">
        <v>0</v>
      </c>
      <c r="K64" s="227"/>
      <c r="L64" s="227"/>
      <c r="M64" s="227">
        <v>5024.3599999999997</v>
      </c>
      <c r="N64" s="227"/>
      <c r="O64" s="227"/>
      <c r="P64" s="227">
        <v>-5024.3599999999997</v>
      </c>
      <c r="Q64" s="227"/>
    </row>
    <row r="65" spans="1:17" ht="22.5" customHeight="1">
      <c r="A65" s="139" t="s">
        <v>588</v>
      </c>
      <c r="B65" s="228" t="s">
        <v>172</v>
      </c>
      <c r="C65" s="228"/>
      <c r="D65" s="228"/>
      <c r="E65" s="228"/>
      <c r="F65" s="228"/>
      <c r="G65" s="228"/>
      <c r="H65" s="140">
        <v>0</v>
      </c>
      <c r="I65" s="140">
        <v>5024.3599999999997</v>
      </c>
      <c r="J65" s="229">
        <v>0</v>
      </c>
      <c r="K65" s="229"/>
      <c r="L65" s="229"/>
      <c r="M65" s="229">
        <v>5024.3599999999997</v>
      </c>
      <c r="N65" s="229"/>
      <c r="O65" s="229"/>
      <c r="P65" s="229">
        <v>-5024.3599999999997</v>
      </c>
      <c r="Q65" s="229"/>
    </row>
    <row r="66" spans="1:17" ht="22.5" customHeight="1">
      <c r="A66" s="139" t="s">
        <v>588</v>
      </c>
      <c r="B66" s="228" t="s">
        <v>172</v>
      </c>
      <c r="C66" s="228"/>
      <c r="D66" s="228"/>
      <c r="E66" s="228"/>
      <c r="F66" s="228"/>
      <c r="G66" s="228"/>
      <c r="H66" s="140">
        <v>31756.52</v>
      </c>
      <c r="I66" s="140">
        <v>5024.3599999999997</v>
      </c>
      <c r="J66" s="229">
        <v>15.82</v>
      </c>
      <c r="K66" s="229"/>
      <c r="L66" s="229"/>
      <c r="M66" s="229">
        <v>5024.3599999999997</v>
      </c>
      <c r="N66" s="229"/>
      <c r="O66" s="229"/>
      <c r="P66" s="229">
        <v>26732.16</v>
      </c>
      <c r="Q66" s="229"/>
    </row>
    <row r="67" spans="1:17" ht="15" customHeight="1">
      <c r="A67" s="131" t="s">
        <v>564</v>
      </c>
      <c r="B67" s="218" t="s">
        <v>565</v>
      </c>
      <c r="C67" s="218"/>
      <c r="D67" s="218"/>
      <c r="E67" s="218"/>
      <c r="F67" s="218"/>
      <c r="G67" s="218"/>
      <c r="H67" s="132">
        <v>31756.52</v>
      </c>
      <c r="I67" s="132">
        <v>5024.3599999999997</v>
      </c>
      <c r="J67" s="219">
        <v>15.82</v>
      </c>
      <c r="K67" s="219"/>
      <c r="L67" s="219"/>
      <c r="M67" s="219">
        <v>5024.3599999999997</v>
      </c>
      <c r="N67" s="219"/>
      <c r="O67" s="219"/>
      <c r="P67" s="219">
        <v>26732.16</v>
      </c>
      <c r="Q67" s="219"/>
    </row>
    <row r="68" spans="1:17" ht="15" customHeight="1">
      <c r="A68" s="131" t="s">
        <v>564</v>
      </c>
      <c r="B68" s="218" t="s">
        <v>565</v>
      </c>
      <c r="C68" s="218"/>
      <c r="D68" s="218"/>
      <c r="E68" s="218"/>
      <c r="F68" s="218"/>
      <c r="G68" s="218"/>
      <c r="H68" s="132">
        <v>0</v>
      </c>
      <c r="I68" s="132">
        <v>5024.3599999999997</v>
      </c>
      <c r="J68" s="219">
        <v>0</v>
      </c>
      <c r="K68" s="219"/>
      <c r="L68" s="219"/>
      <c r="M68" s="219">
        <v>5024.3599999999997</v>
      </c>
      <c r="N68" s="219"/>
      <c r="O68" s="219"/>
      <c r="P68" s="219">
        <v>-5024.3599999999997</v>
      </c>
      <c r="Q68" s="219"/>
    </row>
    <row r="69" spans="1:17" ht="15" customHeight="1">
      <c r="A69" s="133" t="s">
        <v>589</v>
      </c>
      <c r="B69" s="220" t="s">
        <v>178</v>
      </c>
      <c r="C69" s="220"/>
      <c r="D69" s="220"/>
      <c r="E69" s="220"/>
      <c r="F69" s="220"/>
      <c r="G69" s="220"/>
      <c r="H69" s="134">
        <v>0</v>
      </c>
      <c r="I69" s="134">
        <v>3768.83</v>
      </c>
      <c r="J69" s="221">
        <v>0</v>
      </c>
      <c r="K69" s="221"/>
      <c r="L69" s="221"/>
      <c r="M69" s="221">
        <v>3768.83</v>
      </c>
      <c r="N69" s="221"/>
      <c r="O69" s="221"/>
      <c r="P69" s="221">
        <v>0</v>
      </c>
      <c r="Q69" s="221"/>
    </row>
    <row r="70" spans="1:17">
      <c r="A70" s="133" t="s">
        <v>585</v>
      </c>
      <c r="B70" s="220" t="s">
        <v>182</v>
      </c>
      <c r="C70" s="220"/>
      <c r="D70" s="220"/>
      <c r="E70" s="220"/>
      <c r="F70" s="220"/>
      <c r="G70" s="220"/>
      <c r="H70" s="134">
        <v>0</v>
      </c>
      <c r="I70" s="134">
        <v>984.38</v>
      </c>
      <c r="J70" s="221">
        <v>0</v>
      </c>
      <c r="K70" s="221"/>
      <c r="L70" s="221"/>
      <c r="M70" s="221">
        <v>984.38</v>
      </c>
      <c r="N70" s="221"/>
      <c r="O70" s="221"/>
      <c r="P70" s="221">
        <v>0</v>
      </c>
      <c r="Q70" s="221"/>
    </row>
    <row r="71" spans="1:17" ht="15" customHeight="1">
      <c r="A71" s="133" t="s">
        <v>590</v>
      </c>
      <c r="B71" s="220" t="s">
        <v>296</v>
      </c>
      <c r="C71" s="220"/>
      <c r="D71" s="220"/>
      <c r="E71" s="220"/>
      <c r="F71" s="220"/>
      <c r="G71" s="220"/>
      <c r="H71" s="134">
        <v>0</v>
      </c>
      <c r="I71" s="134">
        <v>271.14999999999998</v>
      </c>
      <c r="J71" s="221">
        <v>0</v>
      </c>
      <c r="K71" s="221"/>
      <c r="L71" s="221"/>
      <c r="M71" s="221">
        <v>271.14999999999998</v>
      </c>
      <c r="N71" s="221"/>
      <c r="O71" s="221"/>
      <c r="P71" s="221">
        <v>0</v>
      </c>
      <c r="Q71" s="221"/>
    </row>
    <row r="72" spans="1:17" ht="15" customHeight="1">
      <c r="A72" s="133" t="s">
        <v>591</v>
      </c>
      <c r="B72" s="220" t="s">
        <v>174</v>
      </c>
      <c r="C72" s="220"/>
      <c r="D72" s="220"/>
      <c r="E72" s="220"/>
      <c r="F72" s="220"/>
      <c r="G72" s="220"/>
      <c r="H72" s="134">
        <v>7080.69</v>
      </c>
      <c r="I72" s="134">
        <v>0</v>
      </c>
      <c r="J72" s="221">
        <v>0</v>
      </c>
      <c r="K72" s="221"/>
      <c r="L72" s="221"/>
      <c r="M72" s="221">
        <v>0</v>
      </c>
      <c r="N72" s="221"/>
      <c r="O72" s="221"/>
      <c r="P72" s="221">
        <v>0</v>
      </c>
      <c r="Q72" s="221"/>
    </row>
    <row r="73" spans="1:17" ht="15" customHeight="1">
      <c r="A73" s="133" t="s">
        <v>591</v>
      </c>
      <c r="B73" s="220" t="s">
        <v>174</v>
      </c>
      <c r="C73" s="220"/>
      <c r="D73" s="220"/>
      <c r="E73" s="220"/>
      <c r="F73" s="220"/>
      <c r="G73" s="220"/>
      <c r="H73" s="134">
        <v>7080.69</v>
      </c>
      <c r="I73" s="134">
        <v>0</v>
      </c>
      <c r="J73" s="221">
        <v>0</v>
      </c>
      <c r="K73" s="221"/>
      <c r="L73" s="221"/>
      <c r="M73" s="221">
        <v>0</v>
      </c>
      <c r="N73" s="221"/>
      <c r="O73" s="221"/>
      <c r="P73" s="221">
        <v>0</v>
      </c>
      <c r="Q73" s="221"/>
    </row>
    <row r="74" spans="1:17" ht="15" customHeight="1">
      <c r="A74" s="133" t="s">
        <v>592</v>
      </c>
      <c r="B74" s="220" t="s">
        <v>176</v>
      </c>
      <c r="C74" s="220"/>
      <c r="D74" s="220"/>
      <c r="E74" s="220"/>
      <c r="F74" s="220"/>
      <c r="G74" s="220"/>
      <c r="H74" s="134">
        <v>6300</v>
      </c>
      <c r="I74" s="134">
        <v>0</v>
      </c>
      <c r="J74" s="221">
        <v>0</v>
      </c>
      <c r="K74" s="221"/>
      <c r="L74" s="221"/>
      <c r="M74" s="221">
        <v>0</v>
      </c>
      <c r="N74" s="221"/>
      <c r="O74" s="221"/>
      <c r="P74" s="221">
        <v>0</v>
      </c>
      <c r="Q74" s="221"/>
    </row>
    <row r="75" spans="1:17" ht="15" customHeight="1">
      <c r="A75" s="133" t="s">
        <v>592</v>
      </c>
      <c r="B75" s="220" t="s">
        <v>176</v>
      </c>
      <c r="C75" s="220"/>
      <c r="D75" s="220"/>
      <c r="E75" s="220"/>
      <c r="F75" s="220"/>
      <c r="G75" s="220"/>
      <c r="H75" s="134">
        <v>6300</v>
      </c>
      <c r="I75" s="134">
        <v>0</v>
      </c>
      <c r="J75" s="221">
        <v>0</v>
      </c>
      <c r="K75" s="221"/>
      <c r="L75" s="221"/>
      <c r="M75" s="221">
        <v>0</v>
      </c>
      <c r="N75" s="221"/>
      <c r="O75" s="221"/>
      <c r="P75" s="221">
        <v>0</v>
      </c>
      <c r="Q75" s="221"/>
    </row>
    <row r="76" spans="1:17" ht="15" customHeight="1">
      <c r="A76" s="133" t="s">
        <v>589</v>
      </c>
      <c r="B76" s="220" t="s">
        <v>178</v>
      </c>
      <c r="C76" s="220"/>
      <c r="D76" s="220"/>
      <c r="E76" s="220"/>
      <c r="F76" s="220"/>
      <c r="G76" s="220"/>
      <c r="H76" s="134">
        <v>3768.83</v>
      </c>
      <c r="I76" s="134">
        <v>3768.83</v>
      </c>
      <c r="J76" s="221">
        <f>I76/H76*100</f>
        <v>100</v>
      </c>
      <c r="K76" s="221"/>
      <c r="L76" s="221"/>
      <c r="M76" s="221">
        <v>3768.83</v>
      </c>
      <c r="N76" s="221"/>
      <c r="O76" s="221"/>
      <c r="P76" s="221">
        <v>0</v>
      </c>
      <c r="Q76" s="221"/>
    </row>
    <row r="77" spans="1:17" ht="15" customHeight="1">
      <c r="A77" s="133" t="s">
        <v>589</v>
      </c>
      <c r="B77" s="220" t="s">
        <v>178</v>
      </c>
      <c r="C77" s="220"/>
      <c r="D77" s="220"/>
      <c r="E77" s="220"/>
      <c r="F77" s="220"/>
      <c r="G77" s="220"/>
      <c r="H77" s="134">
        <v>3768.83</v>
      </c>
      <c r="I77" s="134">
        <v>3768.83</v>
      </c>
      <c r="J77" s="221">
        <f t="shared" ref="J77:J89" si="1">I77/H77*100</f>
        <v>100</v>
      </c>
      <c r="K77" s="221"/>
      <c r="L77" s="221"/>
      <c r="M77" s="221">
        <v>3768.83</v>
      </c>
      <c r="N77" s="221"/>
      <c r="O77" s="221"/>
      <c r="P77" s="221">
        <v>0</v>
      </c>
      <c r="Q77" s="221"/>
    </row>
    <row r="78" spans="1:17" ht="15" customHeight="1">
      <c r="A78" s="133" t="s">
        <v>593</v>
      </c>
      <c r="B78" s="220" t="s">
        <v>180</v>
      </c>
      <c r="C78" s="220"/>
      <c r="D78" s="220"/>
      <c r="E78" s="220"/>
      <c r="F78" s="220"/>
      <c r="G78" s="220"/>
      <c r="H78" s="134">
        <v>2300</v>
      </c>
      <c r="I78" s="134">
        <v>0</v>
      </c>
      <c r="J78" s="221">
        <f t="shared" si="1"/>
        <v>0</v>
      </c>
      <c r="K78" s="221"/>
      <c r="L78" s="221"/>
      <c r="M78" s="221">
        <v>0</v>
      </c>
      <c r="N78" s="221"/>
      <c r="O78" s="221"/>
      <c r="P78" s="221">
        <v>0</v>
      </c>
      <c r="Q78" s="221"/>
    </row>
    <row r="79" spans="1:17" ht="15" customHeight="1">
      <c r="A79" s="133" t="s">
        <v>593</v>
      </c>
      <c r="B79" s="220" t="s">
        <v>180</v>
      </c>
      <c r="C79" s="220"/>
      <c r="D79" s="220"/>
      <c r="E79" s="220"/>
      <c r="F79" s="220"/>
      <c r="G79" s="220"/>
      <c r="H79" s="134">
        <v>2300</v>
      </c>
      <c r="I79" s="134">
        <v>0</v>
      </c>
      <c r="J79" s="221">
        <f t="shared" si="1"/>
        <v>0</v>
      </c>
      <c r="K79" s="221"/>
      <c r="L79" s="221"/>
      <c r="M79" s="221">
        <v>0</v>
      </c>
      <c r="N79" s="221"/>
      <c r="O79" s="221"/>
      <c r="P79" s="221">
        <v>0</v>
      </c>
      <c r="Q79" s="221"/>
    </row>
    <row r="80" spans="1:17">
      <c r="A80" s="133" t="s">
        <v>594</v>
      </c>
      <c r="B80" s="220" t="s">
        <v>375</v>
      </c>
      <c r="C80" s="220"/>
      <c r="D80" s="220"/>
      <c r="E80" s="220"/>
      <c r="F80" s="220"/>
      <c r="G80" s="220"/>
      <c r="H80" s="134">
        <v>359</v>
      </c>
      <c r="I80" s="134">
        <v>0</v>
      </c>
      <c r="J80" s="221">
        <f t="shared" si="1"/>
        <v>0</v>
      </c>
      <c r="K80" s="221"/>
      <c r="L80" s="221"/>
      <c r="M80" s="221">
        <v>0</v>
      </c>
      <c r="N80" s="221"/>
      <c r="O80" s="221"/>
      <c r="P80" s="221">
        <v>0</v>
      </c>
      <c r="Q80" s="221"/>
    </row>
    <row r="81" spans="1:17">
      <c r="A81" s="133" t="s">
        <v>594</v>
      </c>
      <c r="B81" s="220" t="s">
        <v>375</v>
      </c>
      <c r="C81" s="220"/>
      <c r="D81" s="220"/>
      <c r="E81" s="220"/>
      <c r="F81" s="220"/>
      <c r="G81" s="220"/>
      <c r="H81" s="134">
        <v>359</v>
      </c>
      <c r="I81" s="134">
        <v>0</v>
      </c>
      <c r="J81" s="221">
        <f t="shared" si="1"/>
        <v>0</v>
      </c>
      <c r="K81" s="221"/>
      <c r="L81" s="221"/>
      <c r="M81" s="221">
        <v>0</v>
      </c>
      <c r="N81" s="221"/>
      <c r="O81" s="221"/>
      <c r="P81" s="221">
        <v>0</v>
      </c>
      <c r="Q81" s="221"/>
    </row>
    <row r="82" spans="1:17">
      <c r="A82" s="133" t="s">
        <v>585</v>
      </c>
      <c r="B82" s="220" t="s">
        <v>182</v>
      </c>
      <c r="C82" s="220"/>
      <c r="D82" s="220"/>
      <c r="E82" s="220"/>
      <c r="F82" s="220"/>
      <c r="G82" s="220"/>
      <c r="H82" s="134">
        <v>2300</v>
      </c>
      <c r="I82" s="134">
        <v>984.38</v>
      </c>
      <c r="J82" s="221">
        <f t="shared" si="1"/>
        <v>42.799130434782604</v>
      </c>
      <c r="K82" s="221"/>
      <c r="L82" s="221"/>
      <c r="M82" s="221">
        <v>984.38</v>
      </c>
      <c r="N82" s="221"/>
      <c r="O82" s="221"/>
      <c r="P82" s="221">
        <v>0</v>
      </c>
      <c r="Q82" s="221"/>
    </row>
    <row r="83" spans="1:17">
      <c r="A83" s="133" t="s">
        <v>585</v>
      </c>
      <c r="B83" s="220" t="s">
        <v>182</v>
      </c>
      <c r="C83" s="220"/>
      <c r="D83" s="220"/>
      <c r="E83" s="220"/>
      <c r="F83" s="220"/>
      <c r="G83" s="220"/>
      <c r="H83" s="134">
        <v>2300</v>
      </c>
      <c r="I83" s="134">
        <v>984.38</v>
      </c>
      <c r="J83" s="221">
        <f t="shared" si="1"/>
        <v>42.799130434782604</v>
      </c>
      <c r="K83" s="221"/>
      <c r="L83" s="221"/>
      <c r="M83" s="221">
        <v>984.38</v>
      </c>
      <c r="N83" s="221"/>
      <c r="O83" s="221"/>
      <c r="P83" s="221">
        <v>0</v>
      </c>
      <c r="Q83" s="221"/>
    </row>
    <row r="84" spans="1:17">
      <c r="A84" s="133" t="s">
        <v>595</v>
      </c>
      <c r="B84" s="220" t="s">
        <v>157</v>
      </c>
      <c r="C84" s="220"/>
      <c r="D84" s="220"/>
      <c r="E84" s="220"/>
      <c r="F84" s="220"/>
      <c r="G84" s="220"/>
      <c r="H84" s="134">
        <v>6516.85</v>
      </c>
      <c r="I84" s="134">
        <v>0</v>
      </c>
      <c r="J84" s="221">
        <f t="shared" si="1"/>
        <v>0</v>
      </c>
      <c r="K84" s="221"/>
      <c r="L84" s="221"/>
      <c r="M84" s="221">
        <v>0</v>
      </c>
      <c r="N84" s="221"/>
      <c r="O84" s="221"/>
      <c r="P84" s="221">
        <v>0</v>
      </c>
      <c r="Q84" s="221"/>
    </row>
    <row r="85" spans="1:17">
      <c r="A85" s="133" t="s">
        <v>595</v>
      </c>
      <c r="B85" s="220" t="s">
        <v>157</v>
      </c>
      <c r="C85" s="220"/>
      <c r="D85" s="220"/>
      <c r="E85" s="220"/>
      <c r="F85" s="220"/>
      <c r="G85" s="220"/>
      <c r="H85" s="134">
        <v>500</v>
      </c>
      <c r="I85" s="134">
        <v>0</v>
      </c>
      <c r="J85" s="221">
        <f t="shared" si="1"/>
        <v>0</v>
      </c>
      <c r="K85" s="221"/>
      <c r="L85" s="221"/>
      <c r="M85" s="221">
        <v>0</v>
      </c>
      <c r="N85" s="221"/>
      <c r="O85" s="221"/>
      <c r="P85" s="221">
        <v>0</v>
      </c>
      <c r="Q85" s="221"/>
    </row>
    <row r="86" spans="1:17">
      <c r="A86" s="133" t="s">
        <v>595</v>
      </c>
      <c r="B86" s="220" t="s">
        <v>157</v>
      </c>
      <c r="C86" s="220"/>
      <c r="D86" s="220"/>
      <c r="E86" s="220"/>
      <c r="F86" s="220"/>
      <c r="G86" s="220"/>
      <c r="H86" s="134">
        <v>6016.85</v>
      </c>
      <c r="I86" s="134">
        <v>0</v>
      </c>
      <c r="J86" s="221">
        <f t="shared" si="1"/>
        <v>0</v>
      </c>
      <c r="K86" s="221"/>
      <c r="L86" s="221"/>
      <c r="M86" s="221">
        <v>0</v>
      </c>
      <c r="N86" s="221"/>
      <c r="O86" s="221"/>
      <c r="P86" s="221">
        <v>0</v>
      </c>
      <c r="Q86" s="221"/>
    </row>
    <row r="87" spans="1:17" ht="15" customHeight="1">
      <c r="A87" s="133" t="s">
        <v>590</v>
      </c>
      <c r="B87" s="220" t="s">
        <v>296</v>
      </c>
      <c r="C87" s="220"/>
      <c r="D87" s="220"/>
      <c r="E87" s="220"/>
      <c r="F87" s="220"/>
      <c r="G87" s="220"/>
      <c r="H87" s="134">
        <v>3131.15</v>
      </c>
      <c r="I87" s="134">
        <v>271.14999999999998</v>
      </c>
      <c r="J87" s="221">
        <f t="shared" si="1"/>
        <v>8.6597575970490066</v>
      </c>
      <c r="K87" s="221"/>
      <c r="L87" s="221"/>
      <c r="M87" s="221">
        <v>271.14999999999998</v>
      </c>
      <c r="N87" s="221"/>
      <c r="O87" s="221"/>
      <c r="P87" s="221">
        <v>0</v>
      </c>
      <c r="Q87" s="221"/>
    </row>
    <row r="88" spans="1:17" ht="15" customHeight="1">
      <c r="A88" s="133" t="s">
        <v>590</v>
      </c>
      <c r="B88" s="220" t="s">
        <v>296</v>
      </c>
      <c r="C88" s="220"/>
      <c r="D88" s="220"/>
      <c r="E88" s="220"/>
      <c r="F88" s="220"/>
      <c r="G88" s="220"/>
      <c r="H88" s="134">
        <v>2860</v>
      </c>
      <c r="I88" s="134">
        <v>0</v>
      </c>
      <c r="J88" s="221">
        <f t="shared" si="1"/>
        <v>0</v>
      </c>
      <c r="K88" s="221"/>
      <c r="L88" s="221"/>
      <c r="M88" s="221">
        <v>0</v>
      </c>
      <c r="N88" s="221"/>
      <c r="O88" s="221"/>
      <c r="P88" s="221">
        <v>0</v>
      </c>
      <c r="Q88" s="221"/>
    </row>
    <row r="89" spans="1:17" ht="15" customHeight="1">
      <c r="A89" s="133" t="s">
        <v>590</v>
      </c>
      <c r="B89" s="220" t="s">
        <v>296</v>
      </c>
      <c r="C89" s="220"/>
      <c r="D89" s="220"/>
      <c r="E89" s="220"/>
      <c r="F89" s="220"/>
      <c r="G89" s="220"/>
      <c r="H89" s="134">
        <v>271.14999999999998</v>
      </c>
      <c r="I89" s="134">
        <v>271.14999999999998</v>
      </c>
      <c r="J89" s="221">
        <f t="shared" si="1"/>
        <v>100</v>
      </c>
      <c r="K89" s="221"/>
      <c r="L89" s="221"/>
      <c r="M89" s="221">
        <v>271.14999999999998</v>
      </c>
      <c r="N89" s="221"/>
      <c r="O89" s="221"/>
      <c r="P89" s="221">
        <v>0</v>
      </c>
      <c r="Q89" s="221"/>
    </row>
    <row r="90" spans="1:17" ht="22.5" customHeight="1">
      <c r="A90" s="137" t="s">
        <v>577</v>
      </c>
      <c r="B90" s="226" t="s">
        <v>383</v>
      </c>
      <c r="C90" s="226"/>
      <c r="D90" s="226"/>
      <c r="E90" s="226"/>
      <c r="F90" s="226"/>
      <c r="G90" s="226"/>
      <c r="H90" s="138">
        <v>0</v>
      </c>
      <c r="I90" s="138">
        <v>841884.32</v>
      </c>
      <c r="J90" s="227">
        <v>0</v>
      </c>
      <c r="K90" s="227"/>
      <c r="L90" s="227"/>
      <c r="M90" s="227">
        <v>841884.32</v>
      </c>
      <c r="N90" s="227"/>
      <c r="O90" s="227"/>
      <c r="P90" s="227">
        <v>-841884.32</v>
      </c>
      <c r="Q90" s="227"/>
    </row>
    <row r="91" spans="1:17" ht="22.5" customHeight="1">
      <c r="A91" s="137" t="s">
        <v>577</v>
      </c>
      <c r="B91" s="226" t="s">
        <v>383</v>
      </c>
      <c r="C91" s="226"/>
      <c r="D91" s="226"/>
      <c r="E91" s="226"/>
      <c r="F91" s="226"/>
      <c r="G91" s="226"/>
      <c r="H91" s="138">
        <v>1439954.47</v>
      </c>
      <c r="I91" s="138">
        <v>841884.32</v>
      </c>
      <c r="J91" s="227">
        <f>I91/H91*100</f>
        <v>58.466037471309775</v>
      </c>
      <c r="K91" s="227"/>
      <c r="L91" s="227"/>
      <c r="M91" s="227">
        <v>841884.32</v>
      </c>
      <c r="N91" s="227"/>
      <c r="O91" s="227"/>
      <c r="P91" s="227">
        <v>598070.15</v>
      </c>
      <c r="Q91" s="227"/>
    </row>
    <row r="92" spans="1:17" ht="22.5" customHeight="1">
      <c r="A92" s="139" t="s">
        <v>185</v>
      </c>
      <c r="B92" s="228" t="s">
        <v>186</v>
      </c>
      <c r="C92" s="228"/>
      <c r="D92" s="228"/>
      <c r="E92" s="228"/>
      <c r="F92" s="228"/>
      <c r="G92" s="228"/>
      <c r="H92" s="140">
        <v>1157926.26</v>
      </c>
      <c r="I92" s="140">
        <v>687535.13</v>
      </c>
      <c r="J92" s="229">
        <f>I92/H92*100</f>
        <v>59.376417458569428</v>
      </c>
      <c r="K92" s="229"/>
      <c r="L92" s="229"/>
      <c r="M92" s="229">
        <v>687535.13</v>
      </c>
      <c r="N92" s="229"/>
      <c r="O92" s="229"/>
      <c r="P92" s="229">
        <v>470391.13</v>
      </c>
      <c r="Q92" s="229"/>
    </row>
    <row r="93" spans="1:17" ht="22.5" customHeight="1">
      <c r="A93" s="139" t="s">
        <v>185</v>
      </c>
      <c r="B93" s="228" t="s">
        <v>186</v>
      </c>
      <c r="C93" s="228"/>
      <c r="D93" s="228"/>
      <c r="E93" s="228"/>
      <c r="F93" s="228"/>
      <c r="G93" s="228"/>
      <c r="H93" s="140">
        <v>0</v>
      </c>
      <c r="I93" s="140">
        <v>687535.13</v>
      </c>
      <c r="J93" s="229">
        <v>0</v>
      </c>
      <c r="K93" s="229"/>
      <c r="L93" s="229"/>
      <c r="M93" s="229">
        <v>687535.13</v>
      </c>
      <c r="N93" s="229"/>
      <c r="O93" s="229"/>
      <c r="P93" s="229">
        <v>-687535.13</v>
      </c>
      <c r="Q93" s="229"/>
    </row>
    <row r="94" spans="1:17" ht="15" customHeight="1">
      <c r="A94" s="131" t="s">
        <v>564</v>
      </c>
      <c r="B94" s="218" t="s">
        <v>565</v>
      </c>
      <c r="C94" s="218"/>
      <c r="D94" s="218"/>
      <c r="E94" s="218"/>
      <c r="F94" s="218"/>
      <c r="G94" s="218"/>
      <c r="H94" s="132">
        <v>0</v>
      </c>
      <c r="I94" s="132">
        <v>687535.13</v>
      </c>
      <c r="J94" s="219">
        <v>0</v>
      </c>
      <c r="K94" s="219"/>
      <c r="L94" s="219"/>
      <c r="M94" s="219">
        <v>687535.13</v>
      </c>
      <c r="N94" s="219"/>
      <c r="O94" s="219"/>
      <c r="P94" s="219">
        <v>-687535.13</v>
      </c>
      <c r="Q94" s="219"/>
    </row>
    <row r="95" spans="1:17" ht="15" customHeight="1">
      <c r="A95" s="131" t="s">
        <v>564</v>
      </c>
      <c r="B95" s="218" t="s">
        <v>565</v>
      </c>
      <c r="C95" s="218"/>
      <c r="D95" s="218"/>
      <c r="E95" s="218"/>
      <c r="F95" s="218"/>
      <c r="G95" s="218"/>
      <c r="H95" s="132">
        <v>1157926.26</v>
      </c>
      <c r="I95" s="132">
        <v>687535.13</v>
      </c>
      <c r="J95" s="219">
        <v>59.38</v>
      </c>
      <c r="K95" s="219"/>
      <c r="L95" s="219"/>
      <c r="M95" s="219">
        <v>687535.13</v>
      </c>
      <c r="N95" s="219"/>
      <c r="O95" s="219"/>
      <c r="P95" s="219">
        <v>470391.13</v>
      </c>
      <c r="Q95" s="219"/>
    </row>
    <row r="96" spans="1:17" ht="15" customHeight="1">
      <c r="A96" s="133" t="s">
        <v>596</v>
      </c>
      <c r="B96" s="220" t="s">
        <v>188</v>
      </c>
      <c r="C96" s="220"/>
      <c r="D96" s="220"/>
      <c r="E96" s="220"/>
      <c r="F96" s="220"/>
      <c r="G96" s="220"/>
      <c r="H96" s="134">
        <v>0</v>
      </c>
      <c r="I96" s="134">
        <v>549388.94999999995</v>
      </c>
      <c r="J96" s="221">
        <v>0</v>
      </c>
      <c r="K96" s="221"/>
      <c r="L96" s="221"/>
      <c r="M96" s="221">
        <v>549388.94999999995</v>
      </c>
      <c r="N96" s="221"/>
      <c r="O96" s="221"/>
      <c r="P96" s="221">
        <v>0</v>
      </c>
      <c r="Q96" s="221"/>
    </row>
    <row r="97" spans="1:17" ht="15" customHeight="1">
      <c r="A97" s="133" t="s">
        <v>597</v>
      </c>
      <c r="B97" s="220" t="s">
        <v>82</v>
      </c>
      <c r="C97" s="220"/>
      <c r="D97" s="220"/>
      <c r="E97" s="220"/>
      <c r="F97" s="220"/>
      <c r="G97" s="220"/>
      <c r="H97" s="134">
        <v>0</v>
      </c>
      <c r="I97" s="134">
        <v>11284.2</v>
      </c>
      <c r="J97" s="221">
        <v>0</v>
      </c>
      <c r="K97" s="221"/>
      <c r="L97" s="221"/>
      <c r="M97" s="221">
        <v>11284.2</v>
      </c>
      <c r="N97" s="221"/>
      <c r="O97" s="221"/>
      <c r="P97" s="221">
        <v>0</v>
      </c>
      <c r="Q97" s="221"/>
    </row>
    <row r="98" spans="1:17" ht="15" customHeight="1">
      <c r="A98" s="133" t="s">
        <v>598</v>
      </c>
      <c r="B98" s="220" t="s">
        <v>83</v>
      </c>
      <c r="C98" s="220"/>
      <c r="D98" s="220"/>
      <c r="E98" s="220"/>
      <c r="F98" s="220"/>
      <c r="G98" s="220"/>
      <c r="H98" s="134">
        <v>0</v>
      </c>
      <c r="I98" s="134">
        <v>2698.87</v>
      </c>
      <c r="J98" s="221">
        <v>0</v>
      </c>
      <c r="K98" s="221"/>
      <c r="L98" s="221"/>
      <c r="M98" s="221">
        <v>2698.87</v>
      </c>
      <c r="N98" s="221"/>
      <c r="O98" s="221"/>
      <c r="P98" s="221">
        <v>0</v>
      </c>
      <c r="Q98" s="221"/>
    </row>
    <row r="99" spans="1:17">
      <c r="A99" s="133" t="s">
        <v>599</v>
      </c>
      <c r="B99" s="220" t="s">
        <v>192</v>
      </c>
      <c r="C99" s="220"/>
      <c r="D99" s="220"/>
      <c r="E99" s="220"/>
      <c r="F99" s="220"/>
      <c r="G99" s="220"/>
      <c r="H99" s="134">
        <v>0</v>
      </c>
      <c r="I99" s="134">
        <v>6838.41</v>
      </c>
      <c r="J99" s="221">
        <v>0</v>
      </c>
      <c r="K99" s="221"/>
      <c r="L99" s="221"/>
      <c r="M99" s="221">
        <v>6838.41</v>
      </c>
      <c r="N99" s="221"/>
      <c r="O99" s="221"/>
      <c r="P99" s="221">
        <v>0</v>
      </c>
      <c r="Q99" s="221"/>
    </row>
    <row r="100" spans="1:17" ht="15" customHeight="1">
      <c r="A100" s="133" t="s">
        <v>600</v>
      </c>
      <c r="B100" s="220" t="s">
        <v>196</v>
      </c>
      <c r="C100" s="220"/>
      <c r="D100" s="220"/>
      <c r="E100" s="220"/>
      <c r="F100" s="220"/>
      <c r="G100" s="220"/>
      <c r="H100" s="134">
        <v>0</v>
      </c>
      <c r="I100" s="134">
        <v>882.88</v>
      </c>
      <c r="J100" s="221">
        <v>0</v>
      </c>
      <c r="K100" s="221"/>
      <c r="L100" s="221"/>
      <c r="M100" s="221">
        <v>882.88</v>
      </c>
      <c r="N100" s="221"/>
      <c r="O100" s="221"/>
      <c r="P100" s="221">
        <v>0</v>
      </c>
      <c r="Q100" s="221"/>
    </row>
    <row r="101" spans="1:17" ht="15" customHeight="1">
      <c r="A101" s="133" t="s">
        <v>601</v>
      </c>
      <c r="B101" s="220" t="s">
        <v>198</v>
      </c>
      <c r="C101" s="220"/>
      <c r="D101" s="220"/>
      <c r="E101" s="220"/>
      <c r="F101" s="220"/>
      <c r="G101" s="220"/>
      <c r="H101" s="134">
        <v>0</v>
      </c>
      <c r="I101" s="134">
        <v>14700</v>
      </c>
      <c r="J101" s="221">
        <v>0</v>
      </c>
      <c r="K101" s="221"/>
      <c r="L101" s="221"/>
      <c r="M101" s="221">
        <v>14700</v>
      </c>
      <c r="N101" s="221"/>
      <c r="O101" s="221"/>
      <c r="P101" s="221">
        <v>0</v>
      </c>
      <c r="Q101" s="221"/>
    </row>
    <row r="102" spans="1:17" ht="15" customHeight="1">
      <c r="A102" s="133" t="s">
        <v>602</v>
      </c>
      <c r="B102" s="220" t="s">
        <v>200</v>
      </c>
      <c r="C102" s="220"/>
      <c r="D102" s="220"/>
      <c r="E102" s="220"/>
      <c r="F102" s="220"/>
      <c r="G102" s="220"/>
      <c r="H102" s="134">
        <v>0</v>
      </c>
      <c r="I102" s="134">
        <v>2458.08</v>
      </c>
      <c r="J102" s="221">
        <v>0</v>
      </c>
      <c r="K102" s="221"/>
      <c r="L102" s="221"/>
      <c r="M102" s="221">
        <v>2458.08</v>
      </c>
      <c r="N102" s="221"/>
      <c r="O102" s="221"/>
      <c r="P102" s="221">
        <v>0</v>
      </c>
      <c r="Q102" s="221"/>
    </row>
    <row r="103" spans="1:17" ht="15" customHeight="1">
      <c r="A103" s="133" t="s">
        <v>603</v>
      </c>
      <c r="B103" s="220" t="s">
        <v>86</v>
      </c>
      <c r="C103" s="220"/>
      <c r="D103" s="220"/>
      <c r="E103" s="220"/>
      <c r="F103" s="220"/>
      <c r="G103" s="220"/>
      <c r="H103" s="134">
        <v>0</v>
      </c>
      <c r="I103" s="134">
        <v>92082.77</v>
      </c>
      <c r="J103" s="221">
        <v>0</v>
      </c>
      <c r="K103" s="221"/>
      <c r="L103" s="221"/>
      <c r="M103" s="221">
        <v>92082.77</v>
      </c>
      <c r="N103" s="221"/>
      <c r="O103" s="221"/>
      <c r="P103" s="221">
        <v>0</v>
      </c>
      <c r="Q103" s="221"/>
    </row>
    <row r="104" spans="1:17" ht="21.75" customHeight="1">
      <c r="A104" s="133" t="s">
        <v>604</v>
      </c>
      <c r="B104" s="220" t="s">
        <v>203</v>
      </c>
      <c r="C104" s="220"/>
      <c r="D104" s="220"/>
      <c r="E104" s="220"/>
      <c r="F104" s="220"/>
      <c r="G104" s="220"/>
      <c r="H104" s="134">
        <v>0</v>
      </c>
      <c r="I104" s="134">
        <v>6129.13</v>
      </c>
      <c r="J104" s="221">
        <v>0</v>
      </c>
      <c r="K104" s="221"/>
      <c r="L104" s="221"/>
      <c r="M104" s="221">
        <v>6129.13</v>
      </c>
      <c r="N104" s="221"/>
      <c r="O104" s="221"/>
      <c r="P104" s="221">
        <v>0</v>
      </c>
      <c r="Q104" s="221"/>
    </row>
    <row r="105" spans="1:17" ht="25.5" customHeight="1">
      <c r="A105" s="133" t="s">
        <v>605</v>
      </c>
      <c r="B105" s="220" t="s">
        <v>205</v>
      </c>
      <c r="C105" s="220"/>
      <c r="D105" s="220"/>
      <c r="E105" s="220"/>
      <c r="F105" s="220"/>
      <c r="G105" s="220"/>
      <c r="H105" s="134">
        <v>0</v>
      </c>
      <c r="I105" s="134">
        <v>1071.8399999999999</v>
      </c>
      <c r="J105" s="221">
        <v>0</v>
      </c>
      <c r="K105" s="221"/>
      <c r="L105" s="221"/>
      <c r="M105" s="221">
        <v>1071.8399999999999</v>
      </c>
      <c r="N105" s="221"/>
      <c r="O105" s="221"/>
      <c r="P105" s="221">
        <v>0</v>
      </c>
      <c r="Q105" s="221"/>
    </row>
    <row r="106" spans="1:17" ht="15" customHeight="1">
      <c r="A106" s="133" t="s">
        <v>596</v>
      </c>
      <c r="B106" s="220" t="s">
        <v>188</v>
      </c>
      <c r="C106" s="220"/>
      <c r="D106" s="220"/>
      <c r="E106" s="220"/>
      <c r="F106" s="220"/>
      <c r="G106" s="220"/>
      <c r="H106" s="134">
        <v>923000</v>
      </c>
      <c r="I106" s="134">
        <v>549388.94999999995</v>
      </c>
      <c r="J106" s="221">
        <f>I106/H106*100</f>
        <v>59.522096424702056</v>
      </c>
      <c r="K106" s="221"/>
      <c r="L106" s="221"/>
      <c r="M106" s="221">
        <v>549388.94999999995</v>
      </c>
      <c r="N106" s="221"/>
      <c r="O106" s="221"/>
      <c r="P106" s="221">
        <v>0</v>
      </c>
      <c r="Q106" s="221"/>
    </row>
    <row r="107" spans="1:17" ht="15" customHeight="1">
      <c r="A107" s="133" t="s">
        <v>596</v>
      </c>
      <c r="B107" s="220" t="s">
        <v>188</v>
      </c>
      <c r="C107" s="220"/>
      <c r="D107" s="220"/>
      <c r="E107" s="220"/>
      <c r="F107" s="220"/>
      <c r="G107" s="220"/>
      <c r="H107" s="134">
        <v>923000</v>
      </c>
      <c r="I107" s="134">
        <v>549388.94999999995</v>
      </c>
      <c r="J107" s="221">
        <f t="shared" ref="J107:J130" si="2">I107/H107*100</f>
        <v>59.522096424702056</v>
      </c>
      <c r="K107" s="221"/>
      <c r="L107" s="221"/>
      <c r="M107" s="221">
        <v>549388.94999999995</v>
      </c>
      <c r="N107" s="221"/>
      <c r="O107" s="221"/>
      <c r="P107" s="221">
        <v>0</v>
      </c>
      <c r="Q107" s="221"/>
    </row>
    <row r="108" spans="1:17" ht="15" customHeight="1">
      <c r="A108" s="133" t="s">
        <v>597</v>
      </c>
      <c r="B108" s="220" t="s">
        <v>82</v>
      </c>
      <c r="C108" s="220"/>
      <c r="D108" s="220"/>
      <c r="E108" s="220"/>
      <c r="F108" s="220"/>
      <c r="G108" s="220"/>
      <c r="H108" s="134">
        <v>17254</v>
      </c>
      <c r="I108" s="134">
        <v>11284.2</v>
      </c>
      <c r="J108" s="221">
        <f t="shared" si="2"/>
        <v>65.40048684363046</v>
      </c>
      <c r="K108" s="221"/>
      <c r="L108" s="221"/>
      <c r="M108" s="221">
        <v>11284.2</v>
      </c>
      <c r="N108" s="221"/>
      <c r="O108" s="221"/>
      <c r="P108" s="221">
        <v>0</v>
      </c>
      <c r="Q108" s="221"/>
    </row>
    <row r="109" spans="1:17" ht="15" customHeight="1">
      <c r="A109" s="133" t="s">
        <v>597</v>
      </c>
      <c r="B109" s="220" t="s">
        <v>82</v>
      </c>
      <c r="C109" s="220"/>
      <c r="D109" s="220"/>
      <c r="E109" s="220"/>
      <c r="F109" s="220"/>
      <c r="G109" s="220"/>
      <c r="H109" s="134">
        <v>17254</v>
      </c>
      <c r="I109" s="134">
        <v>11284.2</v>
      </c>
      <c r="J109" s="221">
        <f t="shared" si="2"/>
        <v>65.40048684363046</v>
      </c>
      <c r="K109" s="221"/>
      <c r="L109" s="221"/>
      <c r="M109" s="221">
        <v>11284.2</v>
      </c>
      <c r="N109" s="221"/>
      <c r="O109" s="221"/>
      <c r="P109" s="221">
        <v>0</v>
      </c>
      <c r="Q109" s="221"/>
    </row>
    <row r="110" spans="1:17" ht="15" customHeight="1">
      <c r="A110" s="133" t="s">
        <v>598</v>
      </c>
      <c r="B110" s="220" t="s">
        <v>83</v>
      </c>
      <c r="C110" s="220"/>
      <c r="D110" s="220"/>
      <c r="E110" s="220"/>
      <c r="F110" s="220"/>
      <c r="G110" s="220"/>
      <c r="H110" s="134">
        <v>3982</v>
      </c>
      <c r="I110" s="134">
        <v>2698.87</v>
      </c>
      <c r="J110" s="221">
        <f t="shared" si="2"/>
        <v>67.776745354093421</v>
      </c>
      <c r="K110" s="221"/>
      <c r="L110" s="221"/>
      <c r="M110" s="221">
        <v>2698.87</v>
      </c>
      <c r="N110" s="221"/>
      <c r="O110" s="221"/>
      <c r="P110" s="221">
        <v>0</v>
      </c>
      <c r="Q110" s="221"/>
    </row>
    <row r="111" spans="1:17" ht="15" customHeight="1">
      <c r="A111" s="133" t="s">
        <v>598</v>
      </c>
      <c r="B111" s="220" t="s">
        <v>83</v>
      </c>
      <c r="C111" s="220"/>
      <c r="D111" s="220"/>
      <c r="E111" s="220"/>
      <c r="F111" s="220"/>
      <c r="G111" s="220"/>
      <c r="H111" s="134">
        <v>3982</v>
      </c>
      <c r="I111" s="134">
        <v>2698.87</v>
      </c>
      <c r="J111" s="221">
        <f t="shared" si="2"/>
        <v>67.776745354093421</v>
      </c>
      <c r="K111" s="221"/>
      <c r="L111" s="221"/>
      <c r="M111" s="221">
        <v>2698.87</v>
      </c>
      <c r="N111" s="221"/>
      <c r="O111" s="221"/>
      <c r="P111" s="221">
        <v>0</v>
      </c>
      <c r="Q111" s="221"/>
    </row>
    <row r="112" spans="1:17" ht="15" customHeight="1">
      <c r="A112" s="133" t="s">
        <v>606</v>
      </c>
      <c r="B112" s="220" t="s">
        <v>393</v>
      </c>
      <c r="C112" s="220"/>
      <c r="D112" s="220"/>
      <c r="E112" s="220"/>
      <c r="F112" s="220"/>
      <c r="G112" s="220"/>
      <c r="H112" s="134">
        <v>3000</v>
      </c>
      <c r="I112" s="134">
        <v>0</v>
      </c>
      <c r="J112" s="221">
        <f t="shared" si="2"/>
        <v>0</v>
      </c>
      <c r="K112" s="221"/>
      <c r="L112" s="221"/>
      <c r="M112" s="221">
        <v>0</v>
      </c>
      <c r="N112" s="221"/>
      <c r="O112" s="221"/>
      <c r="P112" s="221">
        <v>0</v>
      </c>
      <c r="Q112" s="221"/>
    </row>
    <row r="113" spans="1:17" ht="15" customHeight="1">
      <c r="A113" s="133" t="s">
        <v>606</v>
      </c>
      <c r="B113" s="220" t="s">
        <v>393</v>
      </c>
      <c r="C113" s="220"/>
      <c r="D113" s="220"/>
      <c r="E113" s="220"/>
      <c r="F113" s="220"/>
      <c r="G113" s="220"/>
      <c r="H113" s="134">
        <v>3000</v>
      </c>
      <c r="I113" s="134">
        <v>0</v>
      </c>
      <c r="J113" s="221">
        <f t="shared" si="2"/>
        <v>0</v>
      </c>
      <c r="K113" s="221"/>
      <c r="L113" s="221"/>
      <c r="M113" s="221">
        <v>0</v>
      </c>
      <c r="N113" s="221"/>
      <c r="O113" s="221"/>
      <c r="P113" s="221">
        <v>0</v>
      </c>
      <c r="Q113" s="221"/>
    </row>
    <row r="114" spans="1:17">
      <c r="A114" s="133" t="s">
        <v>599</v>
      </c>
      <c r="B114" s="220" t="s">
        <v>192</v>
      </c>
      <c r="C114" s="220"/>
      <c r="D114" s="220"/>
      <c r="E114" s="220"/>
      <c r="F114" s="220"/>
      <c r="G114" s="220"/>
      <c r="H114" s="134">
        <v>23837</v>
      </c>
      <c r="I114" s="134">
        <v>6838.41</v>
      </c>
      <c r="J114" s="221">
        <f t="shared" si="2"/>
        <v>28.688215798967992</v>
      </c>
      <c r="K114" s="221"/>
      <c r="L114" s="221"/>
      <c r="M114" s="221">
        <v>6838.41</v>
      </c>
      <c r="N114" s="221"/>
      <c r="O114" s="221"/>
      <c r="P114" s="221">
        <v>0</v>
      </c>
      <c r="Q114" s="221"/>
    </row>
    <row r="115" spans="1:17">
      <c r="A115" s="133" t="s">
        <v>599</v>
      </c>
      <c r="B115" s="220" t="s">
        <v>192</v>
      </c>
      <c r="C115" s="220"/>
      <c r="D115" s="220"/>
      <c r="E115" s="220"/>
      <c r="F115" s="220"/>
      <c r="G115" s="220"/>
      <c r="H115" s="134">
        <v>23200</v>
      </c>
      <c r="I115" s="134">
        <v>6838.41</v>
      </c>
      <c r="J115" s="221">
        <f t="shared" si="2"/>
        <v>29.475905172413793</v>
      </c>
      <c r="K115" s="221"/>
      <c r="L115" s="221"/>
      <c r="M115" s="221">
        <v>6838.41</v>
      </c>
      <c r="N115" s="221"/>
      <c r="O115" s="221"/>
      <c r="P115" s="221">
        <v>0</v>
      </c>
      <c r="Q115" s="221"/>
    </row>
    <row r="116" spans="1:17">
      <c r="A116" s="133" t="s">
        <v>599</v>
      </c>
      <c r="B116" s="220" t="s">
        <v>192</v>
      </c>
      <c r="C116" s="220"/>
      <c r="D116" s="220"/>
      <c r="E116" s="220"/>
      <c r="F116" s="220"/>
      <c r="G116" s="220"/>
      <c r="H116" s="134">
        <v>637</v>
      </c>
      <c r="I116" s="134">
        <v>0</v>
      </c>
      <c r="J116" s="221">
        <f t="shared" si="2"/>
        <v>0</v>
      </c>
      <c r="K116" s="221"/>
      <c r="L116" s="221"/>
      <c r="M116" s="221">
        <v>0</v>
      </c>
      <c r="N116" s="221"/>
      <c r="O116" s="221"/>
      <c r="P116" s="221">
        <v>0</v>
      </c>
      <c r="Q116" s="221"/>
    </row>
    <row r="117" spans="1:17">
      <c r="A117" s="133" t="s">
        <v>607</v>
      </c>
      <c r="B117" s="220" t="s">
        <v>194</v>
      </c>
      <c r="C117" s="220"/>
      <c r="D117" s="220"/>
      <c r="E117" s="220"/>
      <c r="F117" s="220"/>
      <c r="G117" s="220"/>
      <c r="H117" s="134">
        <v>3400</v>
      </c>
      <c r="I117" s="134">
        <v>0</v>
      </c>
      <c r="J117" s="221">
        <f t="shared" si="2"/>
        <v>0</v>
      </c>
      <c r="K117" s="221"/>
      <c r="L117" s="221"/>
      <c r="M117" s="221">
        <v>0</v>
      </c>
      <c r="N117" s="221"/>
      <c r="O117" s="221"/>
      <c r="P117" s="221">
        <v>0</v>
      </c>
      <c r="Q117" s="221"/>
    </row>
    <row r="118" spans="1:17">
      <c r="A118" s="133" t="s">
        <v>607</v>
      </c>
      <c r="B118" s="220" t="s">
        <v>194</v>
      </c>
      <c r="C118" s="220"/>
      <c r="D118" s="220"/>
      <c r="E118" s="220"/>
      <c r="F118" s="220"/>
      <c r="G118" s="220"/>
      <c r="H118" s="134">
        <v>3400</v>
      </c>
      <c r="I118" s="134">
        <v>0</v>
      </c>
      <c r="J118" s="221">
        <f t="shared" si="2"/>
        <v>0</v>
      </c>
      <c r="K118" s="221"/>
      <c r="L118" s="221"/>
      <c r="M118" s="221">
        <v>0</v>
      </c>
      <c r="N118" s="221"/>
      <c r="O118" s="221"/>
      <c r="P118" s="221">
        <v>0</v>
      </c>
      <c r="Q118" s="221"/>
    </row>
    <row r="119" spans="1:17" ht="15" customHeight="1">
      <c r="A119" s="133" t="s">
        <v>600</v>
      </c>
      <c r="B119" s="220" t="s">
        <v>196</v>
      </c>
      <c r="C119" s="220"/>
      <c r="D119" s="220"/>
      <c r="E119" s="220"/>
      <c r="F119" s="220"/>
      <c r="G119" s="220"/>
      <c r="H119" s="134">
        <v>2357.2600000000002</v>
      </c>
      <c r="I119" s="134">
        <v>882.88</v>
      </c>
      <c r="J119" s="221">
        <f t="shared" si="2"/>
        <v>37.453653818416292</v>
      </c>
      <c r="K119" s="221"/>
      <c r="L119" s="221"/>
      <c r="M119" s="221">
        <v>882.88</v>
      </c>
      <c r="N119" s="221"/>
      <c r="O119" s="221"/>
      <c r="P119" s="221">
        <v>0</v>
      </c>
      <c r="Q119" s="221"/>
    </row>
    <row r="120" spans="1:17" ht="15" customHeight="1">
      <c r="A120" s="133" t="s">
        <v>600</v>
      </c>
      <c r="B120" s="220" t="s">
        <v>196</v>
      </c>
      <c r="C120" s="220"/>
      <c r="D120" s="220"/>
      <c r="E120" s="220"/>
      <c r="F120" s="220"/>
      <c r="G120" s="220"/>
      <c r="H120" s="134">
        <v>2357.2600000000002</v>
      </c>
      <c r="I120" s="134">
        <v>882.88</v>
      </c>
      <c r="J120" s="221">
        <f t="shared" si="2"/>
        <v>37.453653818416292</v>
      </c>
      <c r="K120" s="221"/>
      <c r="L120" s="221"/>
      <c r="M120" s="221">
        <v>882.88</v>
      </c>
      <c r="N120" s="221"/>
      <c r="O120" s="221"/>
      <c r="P120" s="221">
        <v>0</v>
      </c>
      <c r="Q120" s="221"/>
    </row>
    <row r="121" spans="1:17" ht="15" customHeight="1">
      <c r="A121" s="133" t="s">
        <v>601</v>
      </c>
      <c r="B121" s="220" t="s">
        <v>198</v>
      </c>
      <c r="C121" s="220"/>
      <c r="D121" s="220"/>
      <c r="E121" s="220"/>
      <c r="F121" s="220"/>
      <c r="G121" s="220"/>
      <c r="H121" s="134">
        <v>17400</v>
      </c>
      <c r="I121" s="134">
        <v>14700</v>
      </c>
      <c r="J121" s="221">
        <f t="shared" si="2"/>
        <v>84.482758620689651</v>
      </c>
      <c r="K121" s="221"/>
      <c r="L121" s="221"/>
      <c r="M121" s="221">
        <v>14700</v>
      </c>
      <c r="N121" s="221"/>
      <c r="O121" s="221"/>
      <c r="P121" s="221">
        <v>0</v>
      </c>
      <c r="Q121" s="221"/>
    </row>
    <row r="122" spans="1:17" ht="15" customHeight="1">
      <c r="A122" s="133" t="s">
        <v>601</v>
      </c>
      <c r="B122" s="220" t="s">
        <v>198</v>
      </c>
      <c r="C122" s="220"/>
      <c r="D122" s="220"/>
      <c r="E122" s="220"/>
      <c r="F122" s="220"/>
      <c r="G122" s="220"/>
      <c r="H122" s="134">
        <v>17400</v>
      </c>
      <c r="I122" s="134">
        <v>14700</v>
      </c>
      <c r="J122" s="221">
        <f t="shared" si="2"/>
        <v>84.482758620689651</v>
      </c>
      <c r="K122" s="221"/>
      <c r="L122" s="221"/>
      <c r="M122" s="221">
        <v>14700</v>
      </c>
      <c r="N122" s="221"/>
      <c r="O122" s="221"/>
      <c r="P122" s="221">
        <v>0</v>
      </c>
      <c r="Q122" s="221"/>
    </row>
    <row r="123" spans="1:17" ht="15" customHeight="1">
      <c r="A123" s="133" t="s">
        <v>602</v>
      </c>
      <c r="B123" s="220" t="s">
        <v>200</v>
      </c>
      <c r="C123" s="220"/>
      <c r="D123" s="220"/>
      <c r="E123" s="220"/>
      <c r="F123" s="220"/>
      <c r="G123" s="220"/>
      <c r="H123" s="134">
        <v>400</v>
      </c>
      <c r="I123" s="134">
        <v>2458.08</v>
      </c>
      <c r="J123" s="221">
        <f t="shared" si="2"/>
        <v>614.52</v>
      </c>
      <c r="K123" s="221"/>
      <c r="L123" s="221"/>
      <c r="M123" s="221">
        <v>2458.08</v>
      </c>
      <c r="N123" s="221"/>
      <c r="O123" s="221"/>
      <c r="P123" s="221">
        <v>0</v>
      </c>
      <c r="Q123" s="221"/>
    </row>
    <row r="124" spans="1:17" ht="15" customHeight="1">
      <c r="A124" s="133" t="s">
        <v>602</v>
      </c>
      <c r="B124" s="220" t="s">
        <v>200</v>
      </c>
      <c r="C124" s="220"/>
      <c r="D124" s="220"/>
      <c r="E124" s="220"/>
      <c r="F124" s="220"/>
      <c r="G124" s="220"/>
      <c r="H124" s="134">
        <v>400</v>
      </c>
      <c r="I124" s="134">
        <v>2458.08</v>
      </c>
      <c r="J124" s="221">
        <f t="shared" si="2"/>
        <v>614.52</v>
      </c>
      <c r="K124" s="221"/>
      <c r="L124" s="221"/>
      <c r="M124" s="221">
        <v>2458.08</v>
      </c>
      <c r="N124" s="221"/>
      <c r="O124" s="221"/>
      <c r="P124" s="221">
        <v>0</v>
      </c>
      <c r="Q124" s="221"/>
    </row>
    <row r="125" spans="1:17" ht="15" customHeight="1">
      <c r="A125" s="133" t="s">
        <v>603</v>
      </c>
      <c r="B125" s="220" t="s">
        <v>86</v>
      </c>
      <c r="C125" s="220"/>
      <c r="D125" s="220"/>
      <c r="E125" s="220"/>
      <c r="F125" s="220"/>
      <c r="G125" s="220"/>
      <c r="H125" s="134">
        <v>145995</v>
      </c>
      <c r="I125" s="134">
        <v>92082.77</v>
      </c>
      <c r="J125" s="221">
        <f t="shared" si="2"/>
        <v>63.07255042980924</v>
      </c>
      <c r="K125" s="221"/>
      <c r="L125" s="221"/>
      <c r="M125" s="221">
        <v>92082.77</v>
      </c>
      <c r="N125" s="221"/>
      <c r="O125" s="221"/>
      <c r="P125" s="221">
        <v>0</v>
      </c>
      <c r="Q125" s="221"/>
    </row>
    <row r="126" spans="1:17" ht="15" customHeight="1">
      <c r="A126" s="133" t="s">
        <v>603</v>
      </c>
      <c r="B126" s="220" t="s">
        <v>86</v>
      </c>
      <c r="C126" s="220"/>
      <c r="D126" s="220"/>
      <c r="E126" s="220"/>
      <c r="F126" s="220"/>
      <c r="G126" s="220"/>
      <c r="H126" s="134">
        <v>145995</v>
      </c>
      <c r="I126" s="134">
        <v>92082.77</v>
      </c>
      <c r="J126" s="221">
        <f t="shared" si="2"/>
        <v>63.07255042980924</v>
      </c>
      <c r="K126" s="221"/>
      <c r="L126" s="221"/>
      <c r="M126" s="221">
        <v>92082.77</v>
      </c>
      <c r="N126" s="221"/>
      <c r="O126" s="221"/>
      <c r="P126" s="221">
        <v>0</v>
      </c>
      <c r="Q126" s="221"/>
    </row>
    <row r="127" spans="1:17" ht="15" customHeight="1">
      <c r="A127" s="133" t="s">
        <v>604</v>
      </c>
      <c r="B127" s="220" t="s">
        <v>203</v>
      </c>
      <c r="C127" s="220"/>
      <c r="D127" s="220"/>
      <c r="E127" s="220"/>
      <c r="F127" s="220"/>
      <c r="G127" s="220"/>
      <c r="H127" s="134">
        <v>14201</v>
      </c>
      <c r="I127" s="134">
        <v>6129.13</v>
      </c>
      <c r="J127" s="221">
        <f t="shared" si="2"/>
        <v>43.159847898035352</v>
      </c>
      <c r="K127" s="221"/>
      <c r="L127" s="221"/>
      <c r="M127" s="221">
        <v>6129.13</v>
      </c>
      <c r="N127" s="221"/>
      <c r="O127" s="221"/>
      <c r="P127" s="221">
        <v>0</v>
      </c>
      <c r="Q127" s="221"/>
    </row>
    <row r="128" spans="1:17" ht="15" customHeight="1">
      <c r="A128" s="133" t="s">
        <v>604</v>
      </c>
      <c r="B128" s="220" t="s">
        <v>203</v>
      </c>
      <c r="C128" s="220"/>
      <c r="D128" s="220"/>
      <c r="E128" s="220"/>
      <c r="F128" s="220"/>
      <c r="G128" s="220"/>
      <c r="H128" s="134">
        <v>14201</v>
      </c>
      <c r="I128" s="134">
        <v>6129.13</v>
      </c>
      <c r="J128" s="221">
        <f t="shared" si="2"/>
        <v>43.159847898035352</v>
      </c>
      <c r="K128" s="221"/>
      <c r="L128" s="221"/>
      <c r="M128" s="221">
        <v>6129.13</v>
      </c>
      <c r="N128" s="221"/>
      <c r="O128" s="221"/>
      <c r="P128" s="221">
        <v>0</v>
      </c>
      <c r="Q128" s="221"/>
    </row>
    <row r="129" spans="1:17" ht="25.5" customHeight="1">
      <c r="A129" s="133" t="s">
        <v>605</v>
      </c>
      <c r="B129" s="220" t="s">
        <v>205</v>
      </c>
      <c r="C129" s="220"/>
      <c r="D129" s="220"/>
      <c r="E129" s="220"/>
      <c r="F129" s="220"/>
      <c r="G129" s="220"/>
      <c r="H129" s="134">
        <v>3100</v>
      </c>
      <c r="I129" s="134">
        <v>1071.8399999999999</v>
      </c>
      <c r="J129" s="221">
        <f t="shared" si="2"/>
        <v>34.575483870967737</v>
      </c>
      <c r="K129" s="221"/>
      <c r="L129" s="221"/>
      <c r="M129" s="221">
        <v>1071.8399999999999</v>
      </c>
      <c r="N129" s="221"/>
      <c r="O129" s="221"/>
      <c r="P129" s="221">
        <v>0</v>
      </c>
      <c r="Q129" s="221"/>
    </row>
    <row r="130" spans="1:17" ht="21" customHeight="1">
      <c r="A130" s="133" t="s">
        <v>605</v>
      </c>
      <c r="B130" s="220" t="s">
        <v>205</v>
      </c>
      <c r="C130" s="220"/>
      <c r="D130" s="220"/>
      <c r="E130" s="220"/>
      <c r="F130" s="220"/>
      <c r="G130" s="220"/>
      <c r="H130" s="134">
        <v>3100</v>
      </c>
      <c r="I130" s="134">
        <v>1071.8399999999999</v>
      </c>
      <c r="J130" s="221">
        <f t="shared" si="2"/>
        <v>34.575483870967737</v>
      </c>
      <c r="K130" s="221"/>
      <c r="L130" s="221"/>
      <c r="M130" s="221">
        <v>1071.8399999999999</v>
      </c>
      <c r="N130" s="221"/>
      <c r="O130" s="221"/>
      <c r="P130" s="221">
        <v>0</v>
      </c>
      <c r="Q130" s="221"/>
    </row>
    <row r="131" spans="1:17" ht="22.5" customHeight="1">
      <c r="A131" s="139" t="s">
        <v>206</v>
      </c>
      <c r="B131" s="228" t="s">
        <v>207</v>
      </c>
      <c r="C131" s="228"/>
      <c r="D131" s="228"/>
      <c r="E131" s="228"/>
      <c r="F131" s="228"/>
      <c r="G131" s="228"/>
      <c r="H131" s="140">
        <v>0</v>
      </c>
      <c r="I131" s="140">
        <v>3232.57</v>
      </c>
      <c r="J131" s="229">
        <v>0</v>
      </c>
      <c r="K131" s="229"/>
      <c r="L131" s="229"/>
      <c r="M131" s="229">
        <v>3232.57</v>
      </c>
      <c r="N131" s="229"/>
      <c r="O131" s="229"/>
      <c r="P131" s="229">
        <v>-3232.57</v>
      </c>
      <c r="Q131" s="229"/>
    </row>
    <row r="132" spans="1:17" ht="22.5" customHeight="1">
      <c r="A132" s="139" t="s">
        <v>206</v>
      </c>
      <c r="B132" s="228" t="s">
        <v>207</v>
      </c>
      <c r="C132" s="228"/>
      <c r="D132" s="228"/>
      <c r="E132" s="228"/>
      <c r="F132" s="228"/>
      <c r="G132" s="228"/>
      <c r="H132" s="140">
        <v>7948</v>
      </c>
      <c r="I132" s="140">
        <v>3232.57</v>
      </c>
      <c r="J132" s="229">
        <f>I132/H132*100</f>
        <v>40.671489682939104</v>
      </c>
      <c r="K132" s="229"/>
      <c r="L132" s="229"/>
      <c r="M132" s="229">
        <v>3232.57</v>
      </c>
      <c r="N132" s="229"/>
      <c r="O132" s="229"/>
      <c r="P132" s="229">
        <v>4715.43</v>
      </c>
      <c r="Q132" s="229"/>
    </row>
    <row r="133" spans="1:17" ht="15" customHeight="1">
      <c r="A133" s="131" t="s">
        <v>564</v>
      </c>
      <c r="B133" s="218" t="s">
        <v>565</v>
      </c>
      <c r="C133" s="218"/>
      <c r="D133" s="218"/>
      <c r="E133" s="218"/>
      <c r="F133" s="218"/>
      <c r="G133" s="218"/>
      <c r="H133" s="132">
        <v>7948</v>
      </c>
      <c r="I133" s="132">
        <v>3232.57</v>
      </c>
      <c r="J133" s="219">
        <v>40.67</v>
      </c>
      <c r="K133" s="219"/>
      <c r="L133" s="219"/>
      <c r="M133" s="219">
        <v>3232.57</v>
      </c>
      <c r="N133" s="219"/>
      <c r="O133" s="219"/>
      <c r="P133" s="219">
        <v>4715.43</v>
      </c>
      <c r="Q133" s="219"/>
    </row>
    <row r="134" spans="1:17" ht="15" customHeight="1">
      <c r="A134" s="131" t="s">
        <v>564</v>
      </c>
      <c r="B134" s="218" t="s">
        <v>565</v>
      </c>
      <c r="C134" s="218"/>
      <c r="D134" s="218"/>
      <c r="E134" s="218"/>
      <c r="F134" s="218"/>
      <c r="G134" s="218"/>
      <c r="H134" s="132">
        <v>0</v>
      </c>
      <c r="I134" s="132">
        <v>3232.57</v>
      </c>
      <c r="J134" s="219">
        <v>0</v>
      </c>
      <c r="K134" s="219"/>
      <c r="L134" s="219"/>
      <c r="M134" s="219">
        <v>3232.57</v>
      </c>
      <c r="N134" s="219"/>
      <c r="O134" s="219"/>
      <c r="P134" s="219">
        <v>-3232.57</v>
      </c>
      <c r="Q134" s="219"/>
    </row>
    <row r="135" spans="1:17" ht="21.75" customHeight="1">
      <c r="A135" s="133" t="s">
        <v>608</v>
      </c>
      <c r="B135" s="220" t="s">
        <v>209</v>
      </c>
      <c r="C135" s="220"/>
      <c r="D135" s="220"/>
      <c r="E135" s="220"/>
      <c r="F135" s="220"/>
      <c r="G135" s="220"/>
      <c r="H135" s="134">
        <v>0</v>
      </c>
      <c r="I135" s="134">
        <v>567.37</v>
      </c>
      <c r="J135" s="221">
        <v>0</v>
      </c>
      <c r="K135" s="221"/>
      <c r="L135" s="221"/>
      <c r="M135" s="221">
        <v>567.37</v>
      </c>
      <c r="N135" s="221"/>
      <c r="O135" s="221"/>
      <c r="P135" s="221">
        <v>0</v>
      </c>
      <c r="Q135" s="221"/>
    </row>
    <row r="136" spans="1:17" ht="21.75" customHeight="1">
      <c r="A136" s="133" t="s">
        <v>609</v>
      </c>
      <c r="B136" s="220" t="s">
        <v>211</v>
      </c>
      <c r="C136" s="220"/>
      <c r="D136" s="220"/>
      <c r="E136" s="220"/>
      <c r="F136" s="220"/>
      <c r="G136" s="220"/>
      <c r="H136" s="134">
        <v>0</v>
      </c>
      <c r="I136" s="134">
        <v>311.42</v>
      </c>
      <c r="J136" s="221">
        <v>0</v>
      </c>
      <c r="K136" s="221"/>
      <c r="L136" s="221"/>
      <c r="M136" s="221">
        <v>311.42</v>
      </c>
      <c r="N136" s="221"/>
      <c r="O136" s="221"/>
      <c r="P136" s="221">
        <v>0</v>
      </c>
      <c r="Q136" s="221"/>
    </row>
    <row r="137" spans="1:17" ht="21.75" customHeight="1">
      <c r="A137" s="133" t="s">
        <v>610</v>
      </c>
      <c r="B137" s="220" t="s">
        <v>213</v>
      </c>
      <c r="C137" s="220"/>
      <c r="D137" s="220"/>
      <c r="E137" s="220"/>
      <c r="F137" s="220"/>
      <c r="G137" s="220"/>
      <c r="H137" s="134">
        <v>0</v>
      </c>
      <c r="I137" s="134">
        <v>309.25</v>
      </c>
      <c r="J137" s="221">
        <v>0</v>
      </c>
      <c r="K137" s="221"/>
      <c r="L137" s="221"/>
      <c r="M137" s="221">
        <v>309.25</v>
      </c>
      <c r="N137" s="221"/>
      <c r="O137" s="221"/>
      <c r="P137" s="221">
        <v>0</v>
      </c>
      <c r="Q137" s="221"/>
    </row>
    <row r="138" spans="1:17" ht="24.75" customHeight="1">
      <c r="A138" s="133" t="s">
        <v>611</v>
      </c>
      <c r="B138" s="220" t="s">
        <v>215</v>
      </c>
      <c r="C138" s="220"/>
      <c r="D138" s="220"/>
      <c r="E138" s="220"/>
      <c r="F138" s="220"/>
      <c r="G138" s="220"/>
      <c r="H138" s="134">
        <v>0</v>
      </c>
      <c r="I138" s="134">
        <v>1618.67</v>
      </c>
      <c r="J138" s="221">
        <v>0</v>
      </c>
      <c r="K138" s="221"/>
      <c r="L138" s="221"/>
      <c r="M138" s="221">
        <v>1618.67</v>
      </c>
      <c r="N138" s="221"/>
      <c r="O138" s="221"/>
      <c r="P138" s="221">
        <v>0</v>
      </c>
      <c r="Q138" s="221"/>
    </row>
    <row r="139" spans="1:17" ht="25.5" customHeight="1">
      <c r="A139" s="133" t="s">
        <v>611</v>
      </c>
      <c r="B139" s="220" t="s">
        <v>215</v>
      </c>
      <c r="C139" s="220"/>
      <c r="D139" s="220"/>
      <c r="E139" s="220"/>
      <c r="F139" s="220"/>
      <c r="G139" s="220"/>
      <c r="H139" s="134">
        <v>0</v>
      </c>
      <c r="I139" s="134">
        <v>299.36</v>
      </c>
      <c r="J139" s="221">
        <v>0</v>
      </c>
      <c r="K139" s="221"/>
      <c r="L139" s="221"/>
      <c r="M139" s="221">
        <v>299.36</v>
      </c>
      <c r="N139" s="221"/>
      <c r="O139" s="221"/>
      <c r="P139" s="221">
        <v>0</v>
      </c>
      <c r="Q139" s="221"/>
    </row>
    <row r="140" spans="1:17" ht="28.5" customHeight="1">
      <c r="A140" s="133" t="s">
        <v>608</v>
      </c>
      <c r="B140" s="220" t="s">
        <v>209</v>
      </c>
      <c r="C140" s="220"/>
      <c r="D140" s="220"/>
      <c r="E140" s="220"/>
      <c r="F140" s="220"/>
      <c r="G140" s="220"/>
      <c r="H140" s="134">
        <v>0</v>
      </c>
      <c r="I140" s="134">
        <v>126.5</v>
      </c>
      <c r="J140" s="221">
        <v>0</v>
      </c>
      <c r="K140" s="221"/>
      <c r="L140" s="221"/>
      <c r="M140" s="221">
        <v>126.5</v>
      </c>
      <c r="N140" s="221"/>
      <c r="O140" s="221"/>
      <c r="P140" s="221">
        <v>0</v>
      </c>
      <c r="Q140" s="221"/>
    </row>
    <row r="141" spans="1:17" ht="25.5" customHeight="1">
      <c r="A141" s="133" t="s">
        <v>608</v>
      </c>
      <c r="B141" s="220" t="s">
        <v>209</v>
      </c>
      <c r="C141" s="220"/>
      <c r="D141" s="220"/>
      <c r="E141" s="220"/>
      <c r="F141" s="220"/>
      <c r="G141" s="220"/>
      <c r="H141" s="134">
        <v>1500</v>
      </c>
      <c r="I141" s="134">
        <v>693.87</v>
      </c>
      <c r="J141" s="221">
        <f>I141/H141*100</f>
        <v>46.257999999999996</v>
      </c>
      <c r="K141" s="221"/>
      <c r="L141" s="221"/>
      <c r="M141" s="221">
        <v>693.87</v>
      </c>
      <c r="N141" s="221"/>
      <c r="O141" s="221"/>
      <c r="P141" s="221">
        <v>0</v>
      </c>
      <c r="Q141" s="221"/>
    </row>
    <row r="142" spans="1:17" ht="27.75" customHeight="1">
      <c r="A142" s="133" t="s">
        <v>608</v>
      </c>
      <c r="B142" s="220" t="s">
        <v>209</v>
      </c>
      <c r="C142" s="220"/>
      <c r="D142" s="220"/>
      <c r="E142" s="220"/>
      <c r="F142" s="220"/>
      <c r="G142" s="220"/>
      <c r="H142" s="134">
        <v>1500</v>
      </c>
      <c r="I142" s="134">
        <v>567.37</v>
      </c>
      <c r="J142" s="221">
        <f t="shared" ref="J142:J150" si="3">I142/H142*100</f>
        <v>37.824666666666666</v>
      </c>
      <c r="K142" s="221"/>
      <c r="L142" s="221"/>
      <c r="M142" s="221">
        <v>567.37</v>
      </c>
      <c r="N142" s="221"/>
      <c r="O142" s="221"/>
      <c r="P142" s="221">
        <v>0</v>
      </c>
      <c r="Q142" s="221"/>
    </row>
    <row r="143" spans="1:17" ht="18.75" customHeight="1">
      <c r="A143" s="133" t="s">
        <v>608</v>
      </c>
      <c r="B143" s="220" t="s">
        <v>209</v>
      </c>
      <c r="C143" s="220"/>
      <c r="D143" s="220"/>
      <c r="E143" s="220"/>
      <c r="F143" s="220"/>
      <c r="G143" s="220"/>
      <c r="H143" s="134">
        <v>0</v>
      </c>
      <c r="I143" s="134">
        <v>126.5</v>
      </c>
      <c r="J143" s="221">
        <v>0</v>
      </c>
      <c r="K143" s="221"/>
      <c r="L143" s="221"/>
      <c r="M143" s="221">
        <v>126.5</v>
      </c>
      <c r="N143" s="221"/>
      <c r="O143" s="221"/>
      <c r="P143" s="221">
        <v>0</v>
      </c>
      <c r="Q143" s="221"/>
    </row>
    <row r="144" spans="1:17" ht="23.25" customHeight="1">
      <c r="A144" s="133" t="s">
        <v>609</v>
      </c>
      <c r="B144" s="220" t="s">
        <v>211</v>
      </c>
      <c r="C144" s="220"/>
      <c r="D144" s="220"/>
      <c r="E144" s="220"/>
      <c r="F144" s="220"/>
      <c r="G144" s="220"/>
      <c r="H144" s="134">
        <v>1600</v>
      </c>
      <c r="I144" s="134">
        <v>311.42</v>
      </c>
      <c r="J144" s="221">
        <f t="shared" si="3"/>
        <v>19.463750000000001</v>
      </c>
      <c r="K144" s="221"/>
      <c r="L144" s="221"/>
      <c r="M144" s="221">
        <v>311.42</v>
      </c>
      <c r="N144" s="221"/>
      <c r="O144" s="221"/>
      <c r="P144" s="221">
        <v>0</v>
      </c>
      <c r="Q144" s="221"/>
    </row>
    <row r="145" spans="1:17" ht="22.5" customHeight="1">
      <c r="A145" s="133" t="s">
        <v>609</v>
      </c>
      <c r="B145" s="220" t="s">
        <v>211</v>
      </c>
      <c r="C145" s="220"/>
      <c r="D145" s="220"/>
      <c r="E145" s="220"/>
      <c r="F145" s="220"/>
      <c r="G145" s="220"/>
      <c r="H145" s="134">
        <v>1600</v>
      </c>
      <c r="I145" s="134">
        <v>311.42</v>
      </c>
      <c r="J145" s="221">
        <f t="shared" si="3"/>
        <v>19.463750000000001</v>
      </c>
      <c r="K145" s="221"/>
      <c r="L145" s="221"/>
      <c r="M145" s="221">
        <v>311.42</v>
      </c>
      <c r="N145" s="221"/>
      <c r="O145" s="221"/>
      <c r="P145" s="221">
        <v>0</v>
      </c>
      <c r="Q145" s="221"/>
    </row>
    <row r="146" spans="1:17" ht="22.5" customHeight="1">
      <c r="A146" s="133" t="s">
        <v>610</v>
      </c>
      <c r="B146" s="220" t="s">
        <v>213</v>
      </c>
      <c r="C146" s="220"/>
      <c r="D146" s="220"/>
      <c r="E146" s="220"/>
      <c r="F146" s="220"/>
      <c r="G146" s="220"/>
      <c r="H146" s="134">
        <v>2000</v>
      </c>
      <c r="I146" s="134">
        <v>309.25</v>
      </c>
      <c r="J146" s="221">
        <f t="shared" si="3"/>
        <v>15.462500000000002</v>
      </c>
      <c r="K146" s="221"/>
      <c r="L146" s="221"/>
      <c r="M146" s="221">
        <v>309.25</v>
      </c>
      <c r="N146" s="221"/>
      <c r="O146" s="221"/>
      <c r="P146" s="221">
        <v>0</v>
      </c>
      <c r="Q146" s="221"/>
    </row>
    <row r="147" spans="1:17" ht="20.25" customHeight="1">
      <c r="A147" s="133" t="s">
        <v>610</v>
      </c>
      <c r="B147" s="220" t="s">
        <v>213</v>
      </c>
      <c r="C147" s="220"/>
      <c r="D147" s="220"/>
      <c r="E147" s="220"/>
      <c r="F147" s="220"/>
      <c r="G147" s="220"/>
      <c r="H147" s="134">
        <v>2000</v>
      </c>
      <c r="I147" s="134">
        <v>309.25</v>
      </c>
      <c r="J147" s="221">
        <f t="shared" si="3"/>
        <v>15.462500000000002</v>
      </c>
      <c r="K147" s="221"/>
      <c r="L147" s="221"/>
      <c r="M147" s="221">
        <v>309.25</v>
      </c>
      <c r="N147" s="221"/>
      <c r="O147" s="221"/>
      <c r="P147" s="221">
        <v>0</v>
      </c>
      <c r="Q147" s="221"/>
    </row>
    <row r="148" spans="1:17" ht="27" customHeight="1">
      <c r="A148" s="133" t="s">
        <v>611</v>
      </c>
      <c r="B148" s="220" t="s">
        <v>215</v>
      </c>
      <c r="C148" s="220"/>
      <c r="D148" s="220"/>
      <c r="E148" s="220"/>
      <c r="F148" s="220"/>
      <c r="G148" s="220"/>
      <c r="H148" s="134">
        <v>2848</v>
      </c>
      <c r="I148" s="134">
        <v>1918.03</v>
      </c>
      <c r="J148" s="221">
        <f t="shared" si="3"/>
        <v>67.346558988764045</v>
      </c>
      <c r="K148" s="221"/>
      <c r="L148" s="221"/>
      <c r="M148" s="221">
        <v>1918.03</v>
      </c>
      <c r="N148" s="221"/>
      <c r="O148" s="221"/>
      <c r="P148" s="221">
        <v>0</v>
      </c>
      <c r="Q148" s="221"/>
    </row>
    <row r="149" spans="1:17" ht="20.25" customHeight="1">
      <c r="A149" s="133" t="s">
        <v>611</v>
      </c>
      <c r="B149" s="220" t="s">
        <v>215</v>
      </c>
      <c r="C149" s="220"/>
      <c r="D149" s="220"/>
      <c r="E149" s="220"/>
      <c r="F149" s="220"/>
      <c r="G149" s="220"/>
      <c r="H149" s="134">
        <v>2318</v>
      </c>
      <c r="I149" s="134">
        <v>1618.67</v>
      </c>
      <c r="J149" s="221">
        <f t="shared" si="3"/>
        <v>69.83045729076791</v>
      </c>
      <c r="K149" s="221"/>
      <c r="L149" s="221"/>
      <c r="M149" s="221">
        <v>1618.67</v>
      </c>
      <c r="N149" s="221"/>
      <c r="O149" s="221"/>
      <c r="P149" s="221">
        <v>0</v>
      </c>
      <c r="Q149" s="221"/>
    </row>
    <row r="150" spans="1:17" ht="27.75" customHeight="1">
      <c r="A150" s="133" t="s">
        <v>611</v>
      </c>
      <c r="B150" s="220" t="s">
        <v>215</v>
      </c>
      <c r="C150" s="220"/>
      <c r="D150" s="220"/>
      <c r="E150" s="220"/>
      <c r="F150" s="220"/>
      <c r="G150" s="220"/>
      <c r="H150" s="134">
        <v>530</v>
      </c>
      <c r="I150" s="134">
        <v>299.36</v>
      </c>
      <c r="J150" s="221">
        <f t="shared" si="3"/>
        <v>56.483018867924528</v>
      </c>
      <c r="K150" s="221"/>
      <c r="L150" s="221"/>
      <c r="M150" s="221">
        <v>299.36</v>
      </c>
      <c r="N150" s="221"/>
      <c r="O150" s="221"/>
      <c r="P150" s="221">
        <v>0</v>
      </c>
      <c r="Q150" s="221"/>
    </row>
    <row r="151" spans="1:17" ht="30" customHeight="1">
      <c r="A151" s="133" t="s">
        <v>611</v>
      </c>
      <c r="B151" s="220" t="s">
        <v>215</v>
      </c>
      <c r="C151" s="220"/>
      <c r="D151" s="220"/>
      <c r="E151" s="220"/>
      <c r="F151" s="220"/>
      <c r="G151" s="220"/>
      <c r="H151" s="134">
        <v>0</v>
      </c>
      <c r="I151" s="134">
        <v>0</v>
      </c>
      <c r="J151" s="221">
        <v>0</v>
      </c>
      <c r="K151" s="221"/>
      <c r="L151" s="221"/>
      <c r="M151" s="221">
        <v>0</v>
      </c>
      <c r="N151" s="221"/>
      <c r="O151" s="221"/>
      <c r="P151" s="221">
        <v>0</v>
      </c>
      <c r="Q151" s="221"/>
    </row>
    <row r="152" spans="1:17" ht="22.5" customHeight="1">
      <c r="A152" s="139" t="s">
        <v>217</v>
      </c>
      <c r="B152" s="228" t="s">
        <v>416</v>
      </c>
      <c r="C152" s="228"/>
      <c r="D152" s="228"/>
      <c r="E152" s="228"/>
      <c r="F152" s="228"/>
      <c r="G152" s="228"/>
      <c r="H152" s="140">
        <v>0</v>
      </c>
      <c r="I152" s="140">
        <v>130593.98</v>
      </c>
      <c r="J152" s="229">
        <v>0</v>
      </c>
      <c r="K152" s="229"/>
      <c r="L152" s="229"/>
      <c r="M152" s="229">
        <v>130593.98</v>
      </c>
      <c r="N152" s="229"/>
      <c r="O152" s="229"/>
      <c r="P152" s="229">
        <v>-130593.98</v>
      </c>
      <c r="Q152" s="229"/>
    </row>
    <row r="153" spans="1:17" ht="22.5" customHeight="1">
      <c r="A153" s="139" t="s">
        <v>217</v>
      </c>
      <c r="B153" s="228" t="s">
        <v>416</v>
      </c>
      <c r="C153" s="228"/>
      <c r="D153" s="228"/>
      <c r="E153" s="228"/>
      <c r="F153" s="228"/>
      <c r="G153" s="228"/>
      <c r="H153" s="140">
        <v>237573.21</v>
      </c>
      <c r="I153" s="140">
        <v>130593.98</v>
      </c>
      <c r="J153" s="229">
        <f>I153/H153*100</f>
        <v>54.969994301966963</v>
      </c>
      <c r="K153" s="229"/>
      <c r="L153" s="229"/>
      <c r="M153" s="229">
        <v>130593.98</v>
      </c>
      <c r="N153" s="229"/>
      <c r="O153" s="229"/>
      <c r="P153" s="229">
        <v>106979.23</v>
      </c>
      <c r="Q153" s="229"/>
    </row>
    <row r="154" spans="1:17" ht="15" customHeight="1">
      <c r="A154" s="131" t="s">
        <v>564</v>
      </c>
      <c r="B154" s="218" t="s">
        <v>565</v>
      </c>
      <c r="C154" s="218"/>
      <c r="D154" s="218"/>
      <c r="E154" s="218"/>
      <c r="F154" s="218"/>
      <c r="G154" s="218"/>
      <c r="H154" s="132">
        <v>237573.21</v>
      </c>
      <c r="I154" s="132">
        <v>130593.98</v>
      </c>
      <c r="J154" s="219">
        <v>54.97</v>
      </c>
      <c r="K154" s="219"/>
      <c r="L154" s="219"/>
      <c r="M154" s="219">
        <v>130593.98</v>
      </c>
      <c r="N154" s="219"/>
      <c r="O154" s="219"/>
      <c r="P154" s="219">
        <v>106979.23</v>
      </c>
      <c r="Q154" s="219"/>
    </row>
    <row r="155" spans="1:17" ht="15" customHeight="1">
      <c r="A155" s="131" t="s">
        <v>564</v>
      </c>
      <c r="B155" s="218" t="s">
        <v>565</v>
      </c>
      <c r="C155" s="218"/>
      <c r="D155" s="218"/>
      <c r="E155" s="218"/>
      <c r="F155" s="218"/>
      <c r="G155" s="218"/>
      <c r="H155" s="132">
        <v>0</v>
      </c>
      <c r="I155" s="132">
        <v>130593.98</v>
      </c>
      <c r="J155" s="219">
        <v>0</v>
      </c>
      <c r="K155" s="219"/>
      <c r="L155" s="219"/>
      <c r="M155" s="219">
        <v>130593.98</v>
      </c>
      <c r="N155" s="219"/>
      <c r="O155" s="219"/>
      <c r="P155" s="219">
        <v>-130593.98</v>
      </c>
      <c r="Q155" s="219"/>
    </row>
    <row r="156" spans="1:17" ht="15" customHeight="1">
      <c r="A156" s="133" t="s">
        <v>612</v>
      </c>
      <c r="B156" s="220" t="s">
        <v>219</v>
      </c>
      <c r="C156" s="220"/>
      <c r="D156" s="220"/>
      <c r="E156" s="220"/>
      <c r="F156" s="220"/>
      <c r="G156" s="220"/>
      <c r="H156" s="134">
        <v>0</v>
      </c>
      <c r="I156" s="134">
        <v>1240.94</v>
      </c>
      <c r="J156" s="221">
        <v>0</v>
      </c>
      <c r="K156" s="221"/>
      <c r="L156" s="221"/>
      <c r="M156" s="221">
        <v>1240.94</v>
      </c>
      <c r="N156" s="221"/>
      <c r="O156" s="221"/>
      <c r="P156" s="221">
        <v>0</v>
      </c>
      <c r="Q156" s="221"/>
    </row>
    <row r="157" spans="1:17" ht="15" customHeight="1">
      <c r="A157" s="133" t="s">
        <v>613</v>
      </c>
      <c r="B157" s="220" t="s">
        <v>221</v>
      </c>
      <c r="C157" s="220"/>
      <c r="D157" s="220"/>
      <c r="E157" s="220"/>
      <c r="F157" s="220"/>
      <c r="G157" s="220"/>
      <c r="H157" s="134">
        <v>0</v>
      </c>
      <c r="I157" s="134">
        <v>934</v>
      </c>
      <c r="J157" s="221">
        <v>0</v>
      </c>
      <c r="K157" s="221"/>
      <c r="L157" s="221"/>
      <c r="M157" s="221">
        <v>934</v>
      </c>
      <c r="N157" s="221"/>
      <c r="O157" s="221"/>
      <c r="P157" s="221">
        <v>0</v>
      </c>
      <c r="Q157" s="221"/>
    </row>
    <row r="158" spans="1:17" ht="15" customHeight="1">
      <c r="A158" s="133" t="s">
        <v>614</v>
      </c>
      <c r="B158" s="220" t="s">
        <v>223</v>
      </c>
      <c r="C158" s="220"/>
      <c r="D158" s="220"/>
      <c r="E158" s="220"/>
      <c r="F158" s="220"/>
      <c r="G158" s="220"/>
      <c r="H158" s="134">
        <v>0</v>
      </c>
      <c r="I158" s="134">
        <v>493.47</v>
      </c>
      <c r="J158" s="221">
        <v>0</v>
      </c>
      <c r="K158" s="221"/>
      <c r="L158" s="221"/>
      <c r="M158" s="221">
        <v>493.47</v>
      </c>
      <c r="N158" s="221"/>
      <c r="O158" s="221"/>
      <c r="P158" s="221">
        <v>0</v>
      </c>
      <c r="Q158" s="221"/>
    </row>
    <row r="159" spans="1:17" ht="15" customHeight="1">
      <c r="A159" s="133" t="s">
        <v>615</v>
      </c>
      <c r="B159" s="220" t="s">
        <v>225</v>
      </c>
      <c r="C159" s="220"/>
      <c r="D159" s="220"/>
      <c r="E159" s="220"/>
      <c r="F159" s="220"/>
      <c r="G159" s="220"/>
      <c r="H159" s="134">
        <v>0</v>
      </c>
      <c r="I159" s="134">
        <v>16.350000000000001</v>
      </c>
      <c r="J159" s="221">
        <v>0</v>
      </c>
      <c r="K159" s="221"/>
      <c r="L159" s="221"/>
      <c r="M159" s="221">
        <v>16.350000000000001</v>
      </c>
      <c r="N159" s="221"/>
      <c r="O159" s="221"/>
      <c r="P159" s="221">
        <v>0</v>
      </c>
      <c r="Q159" s="221"/>
    </row>
    <row r="160" spans="1:17" ht="15" customHeight="1">
      <c r="A160" s="133" t="s">
        <v>616</v>
      </c>
      <c r="B160" s="220" t="s">
        <v>227</v>
      </c>
      <c r="C160" s="220"/>
      <c r="D160" s="220"/>
      <c r="E160" s="220"/>
      <c r="F160" s="220"/>
      <c r="G160" s="220"/>
      <c r="H160" s="134">
        <v>0</v>
      </c>
      <c r="I160" s="134">
        <v>247</v>
      </c>
      <c r="J160" s="221">
        <v>0</v>
      </c>
      <c r="K160" s="221"/>
      <c r="L160" s="221"/>
      <c r="M160" s="221">
        <v>247</v>
      </c>
      <c r="N160" s="221"/>
      <c r="O160" s="221"/>
      <c r="P160" s="221">
        <v>0</v>
      </c>
      <c r="Q160" s="221"/>
    </row>
    <row r="161" spans="1:17" ht="15" customHeight="1">
      <c r="A161" s="133" t="s">
        <v>617</v>
      </c>
      <c r="B161" s="220" t="s">
        <v>231</v>
      </c>
      <c r="C161" s="220"/>
      <c r="D161" s="220"/>
      <c r="E161" s="220"/>
      <c r="F161" s="220"/>
      <c r="G161" s="220"/>
      <c r="H161" s="134">
        <v>0</v>
      </c>
      <c r="I161" s="134">
        <v>2121.11</v>
      </c>
      <c r="J161" s="221">
        <v>0</v>
      </c>
      <c r="K161" s="221"/>
      <c r="L161" s="221"/>
      <c r="M161" s="221">
        <v>2121.11</v>
      </c>
      <c r="N161" s="221"/>
      <c r="O161" s="221"/>
      <c r="P161" s="221">
        <v>0</v>
      </c>
      <c r="Q161" s="221"/>
    </row>
    <row r="162" spans="1:17" ht="15" customHeight="1">
      <c r="A162" s="133" t="s">
        <v>618</v>
      </c>
      <c r="B162" s="220" t="s">
        <v>233</v>
      </c>
      <c r="C162" s="220"/>
      <c r="D162" s="220"/>
      <c r="E162" s="220"/>
      <c r="F162" s="220"/>
      <c r="G162" s="220"/>
      <c r="H162" s="134">
        <v>0</v>
      </c>
      <c r="I162" s="134">
        <v>538</v>
      </c>
      <c r="J162" s="221">
        <v>0</v>
      </c>
      <c r="K162" s="221"/>
      <c r="L162" s="221"/>
      <c r="M162" s="221">
        <v>538</v>
      </c>
      <c r="N162" s="221"/>
      <c r="O162" s="221"/>
      <c r="P162" s="221">
        <v>0</v>
      </c>
      <c r="Q162" s="221"/>
    </row>
    <row r="163" spans="1:17" ht="15" customHeight="1">
      <c r="A163" s="133" t="s">
        <v>619</v>
      </c>
      <c r="B163" s="220" t="s">
        <v>235</v>
      </c>
      <c r="C163" s="220"/>
      <c r="D163" s="220"/>
      <c r="E163" s="220"/>
      <c r="F163" s="220"/>
      <c r="G163" s="220"/>
      <c r="H163" s="134">
        <v>0</v>
      </c>
      <c r="I163" s="134">
        <v>683.5</v>
      </c>
      <c r="J163" s="221">
        <v>0</v>
      </c>
      <c r="K163" s="221"/>
      <c r="L163" s="221"/>
      <c r="M163" s="221">
        <v>683.5</v>
      </c>
      <c r="N163" s="221"/>
      <c r="O163" s="221"/>
      <c r="P163" s="221">
        <v>0</v>
      </c>
      <c r="Q163" s="221"/>
    </row>
    <row r="164" spans="1:17" ht="15" customHeight="1">
      <c r="A164" s="133" t="s">
        <v>620</v>
      </c>
      <c r="B164" s="220" t="s">
        <v>237</v>
      </c>
      <c r="C164" s="220"/>
      <c r="D164" s="220"/>
      <c r="E164" s="220"/>
      <c r="F164" s="220"/>
      <c r="G164" s="220"/>
      <c r="H164" s="134">
        <v>0</v>
      </c>
      <c r="I164" s="134">
        <v>942.52</v>
      </c>
      <c r="J164" s="221">
        <v>0</v>
      </c>
      <c r="K164" s="221"/>
      <c r="L164" s="221"/>
      <c r="M164" s="221">
        <v>942.52</v>
      </c>
      <c r="N164" s="221"/>
      <c r="O164" s="221"/>
      <c r="P164" s="221">
        <v>0</v>
      </c>
      <c r="Q164" s="221"/>
    </row>
    <row r="165" spans="1:17" ht="15" customHeight="1">
      <c r="A165" s="133" t="s">
        <v>621</v>
      </c>
      <c r="B165" s="220" t="s">
        <v>239</v>
      </c>
      <c r="C165" s="220"/>
      <c r="D165" s="220"/>
      <c r="E165" s="220"/>
      <c r="F165" s="220"/>
      <c r="G165" s="220"/>
      <c r="H165" s="134">
        <v>0</v>
      </c>
      <c r="I165" s="134">
        <v>328.55</v>
      </c>
      <c r="J165" s="221">
        <v>0</v>
      </c>
      <c r="K165" s="221"/>
      <c r="L165" s="221"/>
      <c r="M165" s="221">
        <v>328.55</v>
      </c>
      <c r="N165" s="221"/>
      <c r="O165" s="221"/>
      <c r="P165" s="221">
        <v>0</v>
      </c>
      <c r="Q165" s="221"/>
    </row>
    <row r="166" spans="1:17" ht="15" customHeight="1">
      <c r="A166" s="133" t="s">
        <v>622</v>
      </c>
      <c r="B166" s="220" t="s">
        <v>243</v>
      </c>
      <c r="C166" s="220"/>
      <c r="D166" s="220"/>
      <c r="E166" s="220"/>
      <c r="F166" s="220"/>
      <c r="G166" s="220"/>
      <c r="H166" s="134">
        <v>0</v>
      </c>
      <c r="I166" s="134">
        <v>5908.07</v>
      </c>
      <c r="J166" s="221">
        <v>0</v>
      </c>
      <c r="K166" s="221"/>
      <c r="L166" s="221"/>
      <c r="M166" s="221">
        <v>5908.07</v>
      </c>
      <c r="N166" s="221"/>
      <c r="O166" s="221"/>
      <c r="P166" s="221">
        <v>0</v>
      </c>
      <c r="Q166" s="221"/>
    </row>
    <row r="167" spans="1:17">
      <c r="A167" s="133" t="s">
        <v>623</v>
      </c>
      <c r="B167" s="220" t="s">
        <v>245</v>
      </c>
      <c r="C167" s="220"/>
      <c r="D167" s="220"/>
      <c r="E167" s="220"/>
      <c r="F167" s="220"/>
      <c r="G167" s="220"/>
      <c r="H167" s="134">
        <v>0</v>
      </c>
      <c r="I167" s="134">
        <v>10880.68</v>
      </c>
      <c r="J167" s="221">
        <v>0</v>
      </c>
      <c r="K167" s="221"/>
      <c r="L167" s="221"/>
      <c r="M167" s="221">
        <v>10880.68</v>
      </c>
      <c r="N167" s="221"/>
      <c r="O167" s="221"/>
      <c r="P167" s="221">
        <v>0</v>
      </c>
      <c r="Q167" s="221"/>
    </row>
    <row r="168" spans="1:17" ht="15" customHeight="1">
      <c r="A168" s="133" t="s">
        <v>624</v>
      </c>
      <c r="B168" s="220" t="s">
        <v>247</v>
      </c>
      <c r="C168" s="220"/>
      <c r="D168" s="220"/>
      <c r="E168" s="220"/>
      <c r="F168" s="220"/>
      <c r="G168" s="220"/>
      <c r="H168" s="134">
        <v>0</v>
      </c>
      <c r="I168" s="134">
        <v>2368.0300000000002</v>
      </c>
      <c r="J168" s="221">
        <v>0</v>
      </c>
      <c r="K168" s="221"/>
      <c r="L168" s="221"/>
      <c r="M168" s="221">
        <v>2368.0300000000002</v>
      </c>
      <c r="N168" s="221"/>
      <c r="O168" s="221"/>
      <c r="P168" s="221">
        <v>0</v>
      </c>
      <c r="Q168" s="221"/>
    </row>
    <row r="169" spans="1:17" ht="15" customHeight="1">
      <c r="A169" s="133" t="s">
        <v>625</v>
      </c>
      <c r="B169" s="220" t="s">
        <v>96</v>
      </c>
      <c r="C169" s="220"/>
      <c r="D169" s="220"/>
      <c r="E169" s="220"/>
      <c r="F169" s="220"/>
      <c r="G169" s="220"/>
      <c r="H169" s="134">
        <v>0</v>
      </c>
      <c r="I169" s="134">
        <v>366.09</v>
      </c>
      <c r="J169" s="221">
        <v>0</v>
      </c>
      <c r="K169" s="221"/>
      <c r="L169" s="221"/>
      <c r="M169" s="221">
        <v>366.09</v>
      </c>
      <c r="N169" s="221"/>
      <c r="O169" s="221"/>
      <c r="P169" s="221">
        <v>0</v>
      </c>
      <c r="Q169" s="221"/>
    </row>
    <row r="170" spans="1:17" ht="15" customHeight="1">
      <c r="A170" s="133" t="s">
        <v>626</v>
      </c>
      <c r="B170" s="220" t="s">
        <v>250</v>
      </c>
      <c r="C170" s="220"/>
      <c r="D170" s="220"/>
      <c r="E170" s="220"/>
      <c r="F170" s="220"/>
      <c r="G170" s="220"/>
      <c r="H170" s="134">
        <v>0</v>
      </c>
      <c r="I170" s="134">
        <v>776.36</v>
      </c>
      <c r="J170" s="221">
        <v>0</v>
      </c>
      <c r="K170" s="221"/>
      <c r="L170" s="221"/>
      <c r="M170" s="221">
        <v>776.36</v>
      </c>
      <c r="N170" s="221"/>
      <c r="O170" s="221"/>
      <c r="P170" s="221">
        <v>0</v>
      </c>
      <c r="Q170" s="221"/>
    </row>
    <row r="171" spans="1:17" ht="15" customHeight="1">
      <c r="A171" s="133" t="s">
        <v>627</v>
      </c>
      <c r="B171" s="220" t="s">
        <v>252</v>
      </c>
      <c r="C171" s="220"/>
      <c r="D171" s="220"/>
      <c r="E171" s="220"/>
      <c r="F171" s="220"/>
      <c r="G171" s="220"/>
      <c r="H171" s="134">
        <v>0</v>
      </c>
      <c r="I171" s="134">
        <v>7.98</v>
      </c>
      <c r="J171" s="221">
        <v>0</v>
      </c>
      <c r="K171" s="221"/>
      <c r="L171" s="221"/>
      <c r="M171" s="221">
        <v>7.98</v>
      </c>
      <c r="N171" s="221"/>
      <c r="O171" s="221"/>
      <c r="P171" s="221">
        <v>0</v>
      </c>
      <c r="Q171" s="221"/>
    </row>
    <row r="172" spans="1:17" ht="15" customHeight="1">
      <c r="A172" s="133" t="s">
        <v>628</v>
      </c>
      <c r="B172" s="220" t="s">
        <v>254</v>
      </c>
      <c r="C172" s="220"/>
      <c r="D172" s="220"/>
      <c r="E172" s="220"/>
      <c r="F172" s="220"/>
      <c r="G172" s="220"/>
      <c r="H172" s="134">
        <v>0</v>
      </c>
      <c r="I172" s="134">
        <v>366.56</v>
      </c>
      <c r="J172" s="221">
        <v>0</v>
      </c>
      <c r="K172" s="221"/>
      <c r="L172" s="221"/>
      <c r="M172" s="221">
        <v>366.56</v>
      </c>
      <c r="N172" s="221"/>
      <c r="O172" s="221"/>
      <c r="P172" s="221">
        <v>0</v>
      </c>
      <c r="Q172" s="221"/>
    </row>
    <row r="173" spans="1:17" ht="15" customHeight="1">
      <c r="A173" s="133" t="s">
        <v>629</v>
      </c>
      <c r="B173" s="220" t="s">
        <v>256</v>
      </c>
      <c r="C173" s="220"/>
      <c r="D173" s="220"/>
      <c r="E173" s="220"/>
      <c r="F173" s="220"/>
      <c r="G173" s="220"/>
      <c r="H173" s="134">
        <v>0</v>
      </c>
      <c r="I173" s="134">
        <v>11747.51</v>
      </c>
      <c r="J173" s="221">
        <v>0</v>
      </c>
      <c r="K173" s="221"/>
      <c r="L173" s="221"/>
      <c r="M173" s="221">
        <v>11747.51</v>
      </c>
      <c r="N173" s="221"/>
      <c r="O173" s="221"/>
      <c r="P173" s="221">
        <v>0</v>
      </c>
      <c r="Q173" s="221"/>
    </row>
    <row r="174" spans="1:17" ht="15" customHeight="1">
      <c r="A174" s="133" t="s">
        <v>630</v>
      </c>
      <c r="B174" s="220" t="s">
        <v>158</v>
      </c>
      <c r="C174" s="220"/>
      <c r="D174" s="220"/>
      <c r="E174" s="220"/>
      <c r="F174" s="220"/>
      <c r="G174" s="220"/>
      <c r="H174" s="134">
        <v>0</v>
      </c>
      <c r="I174" s="134">
        <v>50.76</v>
      </c>
      <c r="J174" s="221">
        <v>0</v>
      </c>
      <c r="K174" s="221"/>
      <c r="L174" s="221"/>
      <c r="M174" s="221">
        <v>50.76</v>
      </c>
      <c r="N174" s="221"/>
      <c r="O174" s="221"/>
      <c r="P174" s="221">
        <v>0</v>
      </c>
      <c r="Q174" s="221"/>
    </row>
    <row r="175" spans="1:17">
      <c r="A175" s="133" t="s">
        <v>631</v>
      </c>
      <c r="B175" s="220" t="s">
        <v>258</v>
      </c>
      <c r="C175" s="220"/>
      <c r="D175" s="220"/>
      <c r="E175" s="220"/>
      <c r="F175" s="220"/>
      <c r="G175" s="220"/>
      <c r="H175" s="134">
        <v>0</v>
      </c>
      <c r="I175" s="134">
        <v>78</v>
      </c>
      <c r="J175" s="221">
        <v>0</v>
      </c>
      <c r="K175" s="221"/>
      <c r="L175" s="221"/>
      <c r="M175" s="221">
        <v>78</v>
      </c>
      <c r="N175" s="221"/>
      <c r="O175" s="221"/>
      <c r="P175" s="221">
        <v>0</v>
      </c>
      <c r="Q175" s="221"/>
    </row>
    <row r="176" spans="1:17" ht="15" customHeight="1">
      <c r="A176" s="133" t="s">
        <v>632</v>
      </c>
      <c r="B176" s="220" t="s">
        <v>260</v>
      </c>
      <c r="C176" s="220"/>
      <c r="D176" s="220"/>
      <c r="E176" s="220"/>
      <c r="F176" s="220"/>
      <c r="G176" s="220"/>
      <c r="H176" s="134">
        <v>0</v>
      </c>
      <c r="I176" s="134">
        <v>1405.41</v>
      </c>
      <c r="J176" s="221">
        <v>0</v>
      </c>
      <c r="K176" s="221"/>
      <c r="L176" s="221"/>
      <c r="M176" s="221">
        <v>1405.41</v>
      </c>
      <c r="N176" s="221"/>
      <c r="O176" s="221"/>
      <c r="P176" s="221">
        <v>0</v>
      </c>
      <c r="Q176" s="221"/>
    </row>
    <row r="177" spans="1:17" ht="15" customHeight="1">
      <c r="A177" s="133" t="s">
        <v>633</v>
      </c>
      <c r="B177" s="220" t="s">
        <v>262</v>
      </c>
      <c r="C177" s="220"/>
      <c r="D177" s="220"/>
      <c r="E177" s="220"/>
      <c r="F177" s="220"/>
      <c r="G177" s="220"/>
      <c r="H177" s="134">
        <v>0</v>
      </c>
      <c r="I177" s="134">
        <v>1603.25</v>
      </c>
      <c r="J177" s="221">
        <v>0</v>
      </c>
      <c r="K177" s="221"/>
      <c r="L177" s="221"/>
      <c r="M177" s="221">
        <v>1603.25</v>
      </c>
      <c r="N177" s="221"/>
      <c r="O177" s="221"/>
      <c r="P177" s="221">
        <v>0</v>
      </c>
      <c r="Q177" s="221"/>
    </row>
    <row r="178" spans="1:17" ht="15" customHeight="1">
      <c r="A178" s="133" t="s">
        <v>634</v>
      </c>
      <c r="B178" s="220" t="s">
        <v>264</v>
      </c>
      <c r="C178" s="220"/>
      <c r="D178" s="220"/>
      <c r="E178" s="220"/>
      <c r="F178" s="220"/>
      <c r="G178" s="220"/>
      <c r="H178" s="134">
        <v>0</v>
      </c>
      <c r="I178" s="134">
        <v>75</v>
      </c>
      <c r="J178" s="221">
        <v>0</v>
      </c>
      <c r="K178" s="221"/>
      <c r="L178" s="221"/>
      <c r="M178" s="221">
        <v>75</v>
      </c>
      <c r="N178" s="221"/>
      <c r="O178" s="221"/>
      <c r="P178" s="221">
        <v>0</v>
      </c>
      <c r="Q178" s="221"/>
    </row>
    <row r="179" spans="1:17" ht="15" customHeight="1">
      <c r="A179" s="133" t="s">
        <v>635</v>
      </c>
      <c r="B179" s="220" t="s">
        <v>266</v>
      </c>
      <c r="C179" s="220"/>
      <c r="D179" s="220"/>
      <c r="E179" s="220"/>
      <c r="F179" s="220"/>
      <c r="G179" s="220"/>
      <c r="H179" s="134">
        <v>0</v>
      </c>
      <c r="I179" s="134">
        <v>167.93</v>
      </c>
      <c r="J179" s="221">
        <v>0</v>
      </c>
      <c r="K179" s="221"/>
      <c r="L179" s="221"/>
      <c r="M179" s="221">
        <v>167.93</v>
      </c>
      <c r="N179" s="221"/>
      <c r="O179" s="221"/>
      <c r="P179" s="221">
        <v>0</v>
      </c>
      <c r="Q179" s="221"/>
    </row>
    <row r="180" spans="1:17" ht="15" customHeight="1">
      <c r="A180" s="133" t="s">
        <v>636</v>
      </c>
      <c r="B180" s="220" t="s">
        <v>268</v>
      </c>
      <c r="C180" s="220"/>
      <c r="D180" s="220"/>
      <c r="E180" s="220"/>
      <c r="F180" s="220"/>
      <c r="G180" s="220"/>
      <c r="H180" s="134">
        <v>0</v>
      </c>
      <c r="I180" s="134">
        <v>1823.82</v>
      </c>
      <c r="J180" s="221">
        <v>0</v>
      </c>
      <c r="K180" s="221"/>
      <c r="L180" s="221"/>
      <c r="M180" s="221">
        <v>1823.82</v>
      </c>
      <c r="N180" s="221"/>
      <c r="O180" s="221"/>
      <c r="P180" s="221">
        <v>0</v>
      </c>
      <c r="Q180" s="221"/>
    </row>
    <row r="181" spans="1:17" ht="15" customHeight="1">
      <c r="A181" s="133" t="s">
        <v>637</v>
      </c>
      <c r="B181" s="220" t="s">
        <v>270</v>
      </c>
      <c r="C181" s="220"/>
      <c r="D181" s="220"/>
      <c r="E181" s="220"/>
      <c r="F181" s="220"/>
      <c r="G181" s="220"/>
      <c r="H181" s="134">
        <v>0</v>
      </c>
      <c r="I181" s="134">
        <v>49.8</v>
      </c>
      <c r="J181" s="221">
        <v>0</v>
      </c>
      <c r="K181" s="221"/>
      <c r="L181" s="221"/>
      <c r="M181" s="221">
        <v>49.8</v>
      </c>
      <c r="N181" s="221"/>
      <c r="O181" s="221"/>
      <c r="P181" s="221">
        <v>0</v>
      </c>
      <c r="Q181" s="221"/>
    </row>
    <row r="182" spans="1:17" ht="15" customHeight="1">
      <c r="A182" s="133" t="s">
        <v>637</v>
      </c>
      <c r="B182" s="220" t="s">
        <v>270</v>
      </c>
      <c r="C182" s="220"/>
      <c r="D182" s="220"/>
      <c r="E182" s="220"/>
      <c r="F182" s="220"/>
      <c r="G182" s="220"/>
      <c r="H182" s="134">
        <v>0</v>
      </c>
      <c r="I182" s="134">
        <v>8.3000000000000007</v>
      </c>
      <c r="J182" s="221">
        <v>0</v>
      </c>
      <c r="K182" s="221"/>
      <c r="L182" s="221"/>
      <c r="M182" s="221">
        <v>8.3000000000000007</v>
      </c>
      <c r="N182" s="221"/>
      <c r="O182" s="221"/>
      <c r="P182" s="221">
        <v>0</v>
      </c>
      <c r="Q182" s="221"/>
    </row>
    <row r="183" spans="1:17" ht="21" customHeight="1">
      <c r="A183" s="133" t="s">
        <v>638</v>
      </c>
      <c r="B183" s="220" t="s">
        <v>272</v>
      </c>
      <c r="C183" s="220"/>
      <c r="D183" s="220"/>
      <c r="E183" s="220"/>
      <c r="F183" s="220"/>
      <c r="G183" s="220"/>
      <c r="H183" s="134">
        <v>0</v>
      </c>
      <c r="I183" s="134">
        <v>2400</v>
      </c>
      <c r="J183" s="221">
        <v>0</v>
      </c>
      <c r="K183" s="221"/>
      <c r="L183" s="221"/>
      <c r="M183" s="221">
        <v>2400</v>
      </c>
      <c r="N183" s="221"/>
      <c r="O183" s="221"/>
      <c r="P183" s="221">
        <v>0</v>
      </c>
      <c r="Q183" s="221"/>
    </row>
    <row r="184" spans="1:17" ht="15" customHeight="1">
      <c r="A184" s="133" t="s">
        <v>612</v>
      </c>
      <c r="B184" s="220" t="s">
        <v>219</v>
      </c>
      <c r="C184" s="220"/>
      <c r="D184" s="220"/>
      <c r="E184" s="220"/>
      <c r="F184" s="220"/>
      <c r="G184" s="220"/>
      <c r="H184" s="134">
        <v>0</v>
      </c>
      <c r="I184" s="134">
        <v>360</v>
      </c>
      <c r="J184" s="221">
        <v>0</v>
      </c>
      <c r="K184" s="221"/>
      <c r="L184" s="221"/>
      <c r="M184" s="221">
        <v>360</v>
      </c>
      <c r="N184" s="221"/>
      <c r="O184" s="221"/>
      <c r="P184" s="221">
        <v>0</v>
      </c>
      <c r="Q184" s="221"/>
    </row>
    <row r="185" spans="1:17" ht="15" customHeight="1">
      <c r="A185" s="133" t="s">
        <v>639</v>
      </c>
      <c r="B185" s="220" t="s">
        <v>301</v>
      </c>
      <c r="C185" s="220"/>
      <c r="D185" s="220"/>
      <c r="E185" s="220"/>
      <c r="F185" s="220"/>
      <c r="G185" s="220"/>
      <c r="H185" s="134">
        <v>0</v>
      </c>
      <c r="I185" s="134">
        <v>1008</v>
      </c>
      <c r="J185" s="221">
        <v>0</v>
      </c>
      <c r="K185" s="221"/>
      <c r="L185" s="221"/>
      <c r="M185" s="221">
        <v>1008</v>
      </c>
      <c r="N185" s="221"/>
      <c r="O185" s="221"/>
      <c r="P185" s="221">
        <v>0</v>
      </c>
      <c r="Q185" s="221"/>
    </row>
    <row r="186" spans="1:17" ht="15" customHeight="1">
      <c r="A186" s="133" t="s">
        <v>640</v>
      </c>
      <c r="B186" s="220" t="s">
        <v>274</v>
      </c>
      <c r="C186" s="220"/>
      <c r="D186" s="220"/>
      <c r="E186" s="220"/>
      <c r="F186" s="220"/>
      <c r="G186" s="220"/>
      <c r="H186" s="134">
        <v>0</v>
      </c>
      <c r="I186" s="134">
        <v>693.56</v>
      </c>
      <c r="J186" s="221">
        <v>0</v>
      </c>
      <c r="K186" s="221"/>
      <c r="L186" s="221"/>
      <c r="M186" s="221">
        <v>693.56</v>
      </c>
      <c r="N186" s="221"/>
      <c r="O186" s="221"/>
      <c r="P186" s="221">
        <v>0</v>
      </c>
      <c r="Q186" s="221"/>
    </row>
    <row r="187" spans="1:17" ht="15" customHeight="1">
      <c r="A187" s="133" t="s">
        <v>641</v>
      </c>
      <c r="B187" s="220" t="s">
        <v>276</v>
      </c>
      <c r="C187" s="220"/>
      <c r="D187" s="220"/>
      <c r="E187" s="220"/>
      <c r="F187" s="220"/>
      <c r="G187" s="220"/>
      <c r="H187" s="134">
        <v>0</v>
      </c>
      <c r="I187" s="134">
        <v>510.46</v>
      </c>
      <c r="J187" s="221">
        <v>0</v>
      </c>
      <c r="K187" s="221"/>
      <c r="L187" s="221"/>
      <c r="M187" s="221">
        <v>510.46</v>
      </c>
      <c r="N187" s="221"/>
      <c r="O187" s="221"/>
      <c r="P187" s="221">
        <v>0</v>
      </c>
      <c r="Q187" s="221"/>
    </row>
    <row r="188" spans="1:17" ht="15" customHeight="1">
      <c r="A188" s="133" t="s">
        <v>642</v>
      </c>
      <c r="B188" s="220" t="s">
        <v>293</v>
      </c>
      <c r="C188" s="220"/>
      <c r="D188" s="220"/>
      <c r="E188" s="220"/>
      <c r="F188" s="220"/>
      <c r="G188" s="220"/>
      <c r="H188" s="134">
        <v>0</v>
      </c>
      <c r="I188" s="134">
        <v>25.14</v>
      </c>
      <c r="J188" s="221">
        <v>0</v>
      </c>
      <c r="K188" s="221"/>
      <c r="L188" s="221"/>
      <c r="M188" s="221">
        <v>25.14</v>
      </c>
      <c r="N188" s="221"/>
      <c r="O188" s="221"/>
      <c r="P188" s="221">
        <v>0</v>
      </c>
      <c r="Q188" s="221"/>
    </row>
    <row r="189" spans="1:17" ht="15" customHeight="1">
      <c r="A189" s="133" t="s">
        <v>643</v>
      </c>
      <c r="B189" s="220" t="s">
        <v>278</v>
      </c>
      <c r="C189" s="220"/>
      <c r="D189" s="220"/>
      <c r="E189" s="220"/>
      <c r="F189" s="220"/>
      <c r="G189" s="220"/>
      <c r="H189" s="134">
        <v>0</v>
      </c>
      <c r="I189" s="134">
        <v>1016.23</v>
      </c>
      <c r="J189" s="221">
        <v>0</v>
      </c>
      <c r="K189" s="221"/>
      <c r="L189" s="221"/>
      <c r="M189" s="221">
        <v>1016.23</v>
      </c>
      <c r="N189" s="221"/>
      <c r="O189" s="221"/>
      <c r="P189" s="221">
        <v>0</v>
      </c>
      <c r="Q189" s="221"/>
    </row>
    <row r="190" spans="1:17" ht="21" customHeight="1">
      <c r="A190" s="133" t="s">
        <v>644</v>
      </c>
      <c r="B190" s="220" t="s">
        <v>280</v>
      </c>
      <c r="C190" s="220"/>
      <c r="D190" s="220"/>
      <c r="E190" s="220"/>
      <c r="F190" s="220"/>
      <c r="G190" s="220"/>
      <c r="H190" s="134">
        <v>0</v>
      </c>
      <c r="I190" s="134">
        <v>99</v>
      </c>
      <c r="J190" s="221">
        <v>0</v>
      </c>
      <c r="K190" s="221"/>
      <c r="L190" s="221"/>
      <c r="M190" s="221">
        <v>99</v>
      </c>
      <c r="N190" s="221"/>
      <c r="O190" s="221"/>
      <c r="P190" s="221">
        <v>0</v>
      </c>
      <c r="Q190" s="221"/>
    </row>
    <row r="191" spans="1:17" ht="15" customHeight="1">
      <c r="A191" s="133" t="s">
        <v>645</v>
      </c>
      <c r="B191" s="220" t="s">
        <v>282</v>
      </c>
      <c r="C191" s="220"/>
      <c r="D191" s="220"/>
      <c r="E191" s="220"/>
      <c r="F191" s="220"/>
      <c r="G191" s="220"/>
      <c r="H191" s="134">
        <v>0</v>
      </c>
      <c r="I191" s="134">
        <v>331.5</v>
      </c>
      <c r="J191" s="221">
        <v>0</v>
      </c>
      <c r="K191" s="221"/>
      <c r="L191" s="221"/>
      <c r="M191" s="221">
        <v>331.5</v>
      </c>
      <c r="N191" s="221"/>
      <c r="O191" s="221"/>
      <c r="P191" s="221">
        <v>0</v>
      </c>
      <c r="Q191" s="221"/>
    </row>
    <row r="192" spans="1:17" ht="15" customHeight="1">
      <c r="A192" s="133" t="s">
        <v>646</v>
      </c>
      <c r="B192" s="220" t="s">
        <v>284</v>
      </c>
      <c r="C192" s="220"/>
      <c r="D192" s="220"/>
      <c r="E192" s="220"/>
      <c r="F192" s="220"/>
      <c r="G192" s="220"/>
      <c r="H192" s="134">
        <v>0</v>
      </c>
      <c r="I192" s="134">
        <v>300</v>
      </c>
      <c r="J192" s="221">
        <v>0</v>
      </c>
      <c r="K192" s="221"/>
      <c r="L192" s="221"/>
      <c r="M192" s="221">
        <v>300</v>
      </c>
      <c r="N192" s="221"/>
      <c r="O192" s="221"/>
      <c r="P192" s="221">
        <v>0</v>
      </c>
      <c r="Q192" s="221"/>
    </row>
    <row r="193" spans="1:17" ht="15" customHeight="1">
      <c r="A193" s="133" t="s">
        <v>646</v>
      </c>
      <c r="B193" s="220" t="s">
        <v>284</v>
      </c>
      <c r="C193" s="220"/>
      <c r="D193" s="220"/>
      <c r="E193" s="220"/>
      <c r="F193" s="220"/>
      <c r="G193" s="220"/>
      <c r="H193" s="134">
        <v>0</v>
      </c>
      <c r="I193" s="134">
        <v>0</v>
      </c>
      <c r="J193" s="221">
        <v>0</v>
      </c>
      <c r="K193" s="221"/>
      <c r="L193" s="221"/>
      <c r="M193" s="221">
        <v>0</v>
      </c>
      <c r="N193" s="221"/>
      <c r="O193" s="221"/>
      <c r="P193" s="221">
        <v>0</v>
      </c>
      <c r="Q193" s="221"/>
    </row>
    <row r="194" spans="1:17" ht="21" customHeight="1">
      <c r="A194" s="133" t="s">
        <v>618</v>
      </c>
      <c r="B194" s="220" t="s">
        <v>233</v>
      </c>
      <c r="C194" s="220"/>
      <c r="D194" s="220"/>
      <c r="E194" s="220"/>
      <c r="F194" s="220"/>
      <c r="G194" s="220"/>
      <c r="H194" s="134">
        <v>0</v>
      </c>
      <c r="I194" s="134">
        <v>55</v>
      </c>
      <c r="J194" s="221">
        <v>0</v>
      </c>
      <c r="K194" s="221"/>
      <c r="L194" s="221"/>
      <c r="M194" s="221">
        <v>55</v>
      </c>
      <c r="N194" s="221"/>
      <c r="O194" s="221"/>
      <c r="P194" s="221">
        <v>0</v>
      </c>
      <c r="Q194" s="221"/>
    </row>
    <row r="195" spans="1:17" ht="15" customHeight="1">
      <c r="A195" s="133" t="s">
        <v>621</v>
      </c>
      <c r="B195" s="220" t="s">
        <v>239</v>
      </c>
      <c r="C195" s="220"/>
      <c r="D195" s="220"/>
      <c r="E195" s="220"/>
      <c r="F195" s="220"/>
      <c r="G195" s="220"/>
      <c r="H195" s="134">
        <v>0</v>
      </c>
      <c r="I195" s="134">
        <v>1578.88</v>
      </c>
      <c r="J195" s="221">
        <v>0</v>
      </c>
      <c r="K195" s="221"/>
      <c r="L195" s="221"/>
      <c r="M195" s="221">
        <v>1578.88</v>
      </c>
      <c r="N195" s="221"/>
      <c r="O195" s="221"/>
      <c r="P195" s="221">
        <v>0</v>
      </c>
      <c r="Q195" s="221"/>
    </row>
    <row r="196" spans="1:17" ht="15" customHeight="1">
      <c r="A196" s="133" t="s">
        <v>647</v>
      </c>
      <c r="B196" s="220" t="s">
        <v>107</v>
      </c>
      <c r="C196" s="220"/>
      <c r="D196" s="220"/>
      <c r="E196" s="220"/>
      <c r="F196" s="220"/>
      <c r="G196" s="220"/>
      <c r="H196" s="134">
        <v>0</v>
      </c>
      <c r="I196" s="134">
        <v>248.98</v>
      </c>
      <c r="J196" s="221">
        <v>0</v>
      </c>
      <c r="K196" s="221"/>
      <c r="L196" s="221"/>
      <c r="M196" s="221">
        <v>248.98</v>
      </c>
      <c r="N196" s="221"/>
      <c r="O196" s="221"/>
      <c r="P196" s="221">
        <v>0</v>
      </c>
      <c r="Q196" s="221"/>
    </row>
    <row r="197" spans="1:17" ht="15" customHeight="1">
      <c r="A197" s="133" t="s">
        <v>648</v>
      </c>
      <c r="B197" s="220" t="s">
        <v>289</v>
      </c>
      <c r="C197" s="220"/>
      <c r="D197" s="220"/>
      <c r="E197" s="220"/>
      <c r="F197" s="220"/>
      <c r="G197" s="220"/>
      <c r="H197" s="134">
        <v>0</v>
      </c>
      <c r="I197" s="134">
        <v>148.09</v>
      </c>
      <c r="J197" s="221">
        <v>0</v>
      </c>
      <c r="K197" s="221"/>
      <c r="L197" s="221"/>
      <c r="M197" s="221">
        <v>148.09</v>
      </c>
      <c r="N197" s="221"/>
      <c r="O197" s="221"/>
      <c r="P197" s="221">
        <v>0</v>
      </c>
      <c r="Q197" s="221"/>
    </row>
    <row r="198" spans="1:17" ht="15" customHeight="1">
      <c r="A198" s="133" t="s">
        <v>630</v>
      </c>
      <c r="B198" s="220" t="s">
        <v>158</v>
      </c>
      <c r="C198" s="220"/>
      <c r="D198" s="220"/>
      <c r="E198" s="220"/>
      <c r="F198" s="220"/>
      <c r="G198" s="220"/>
      <c r="H198" s="134">
        <v>0</v>
      </c>
      <c r="I198" s="134">
        <v>267.52999999999997</v>
      </c>
      <c r="J198" s="221">
        <v>0</v>
      </c>
      <c r="K198" s="221"/>
      <c r="L198" s="221"/>
      <c r="M198" s="221">
        <v>267.52999999999997</v>
      </c>
      <c r="N198" s="221"/>
      <c r="O198" s="221"/>
      <c r="P198" s="221">
        <v>0</v>
      </c>
      <c r="Q198" s="221"/>
    </row>
    <row r="199" spans="1:17" ht="15" customHeight="1">
      <c r="A199" s="133" t="s">
        <v>642</v>
      </c>
      <c r="B199" s="220" t="s">
        <v>293</v>
      </c>
      <c r="C199" s="220"/>
      <c r="D199" s="220"/>
      <c r="E199" s="220"/>
      <c r="F199" s="220"/>
      <c r="G199" s="220"/>
      <c r="H199" s="134">
        <v>0</v>
      </c>
      <c r="I199" s="134">
        <v>146.16</v>
      </c>
      <c r="J199" s="221">
        <v>0</v>
      </c>
      <c r="K199" s="221"/>
      <c r="L199" s="221"/>
      <c r="M199" s="221">
        <v>146.16</v>
      </c>
      <c r="N199" s="221"/>
      <c r="O199" s="221"/>
      <c r="P199" s="221">
        <v>0</v>
      </c>
      <c r="Q199" s="221"/>
    </row>
    <row r="200" spans="1:17">
      <c r="A200" s="133" t="s">
        <v>649</v>
      </c>
      <c r="B200" s="220" t="s">
        <v>169</v>
      </c>
      <c r="C200" s="220"/>
      <c r="D200" s="220"/>
      <c r="E200" s="220"/>
      <c r="F200" s="220"/>
      <c r="G200" s="220"/>
      <c r="H200" s="134">
        <v>0</v>
      </c>
      <c r="I200" s="134">
        <v>69197.240000000005</v>
      </c>
      <c r="J200" s="221">
        <v>0</v>
      </c>
      <c r="K200" s="221"/>
      <c r="L200" s="221"/>
      <c r="M200" s="221">
        <v>69197.240000000005</v>
      </c>
      <c r="N200" s="221"/>
      <c r="O200" s="221"/>
      <c r="P200" s="221">
        <v>0</v>
      </c>
      <c r="Q200" s="221"/>
    </row>
    <row r="201" spans="1:17" ht="15" customHeight="1">
      <c r="A201" s="133" t="s">
        <v>617</v>
      </c>
      <c r="B201" s="220" t="s">
        <v>231</v>
      </c>
      <c r="C201" s="220"/>
      <c r="D201" s="220"/>
      <c r="E201" s="220"/>
      <c r="F201" s="220"/>
      <c r="G201" s="220"/>
      <c r="H201" s="134">
        <v>0</v>
      </c>
      <c r="I201" s="134">
        <v>507.98</v>
      </c>
      <c r="J201" s="221">
        <v>0</v>
      </c>
      <c r="K201" s="221"/>
      <c r="L201" s="221"/>
      <c r="M201" s="221">
        <v>507.98</v>
      </c>
      <c r="N201" s="221"/>
      <c r="O201" s="221"/>
      <c r="P201" s="221">
        <v>0</v>
      </c>
      <c r="Q201" s="221"/>
    </row>
    <row r="202" spans="1:17" ht="26.25" customHeight="1">
      <c r="A202" s="133" t="s">
        <v>644</v>
      </c>
      <c r="B202" s="220" t="s">
        <v>280</v>
      </c>
      <c r="C202" s="220"/>
      <c r="D202" s="220"/>
      <c r="E202" s="220"/>
      <c r="F202" s="220"/>
      <c r="G202" s="220"/>
      <c r="H202" s="134">
        <v>0</v>
      </c>
      <c r="I202" s="134">
        <v>322.45</v>
      </c>
      <c r="J202" s="221">
        <v>0</v>
      </c>
      <c r="K202" s="221"/>
      <c r="L202" s="221"/>
      <c r="M202" s="221">
        <v>322.45</v>
      </c>
      <c r="N202" s="221"/>
      <c r="O202" s="221"/>
      <c r="P202" s="221">
        <v>0</v>
      </c>
      <c r="Q202" s="221"/>
    </row>
    <row r="203" spans="1:17" ht="15" customHeight="1">
      <c r="A203" s="133" t="s">
        <v>647</v>
      </c>
      <c r="B203" s="220" t="s">
        <v>107</v>
      </c>
      <c r="C203" s="220"/>
      <c r="D203" s="220"/>
      <c r="E203" s="220"/>
      <c r="F203" s="220"/>
      <c r="G203" s="220"/>
      <c r="H203" s="134">
        <v>0</v>
      </c>
      <c r="I203" s="134">
        <v>115.5</v>
      </c>
      <c r="J203" s="221">
        <v>0</v>
      </c>
      <c r="K203" s="221"/>
      <c r="L203" s="221"/>
      <c r="M203" s="221">
        <v>115.5</v>
      </c>
      <c r="N203" s="221"/>
      <c r="O203" s="221"/>
      <c r="P203" s="221">
        <v>0</v>
      </c>
      <c r="Q203" s="221"/>
    </row>
    <row r="204" spans="1:17" ht="15" customHeight="1">
      <c r="A204" s="133" t="s">
        <v>640</v>
      </c>
      <c r="B204" s="220" t="s">
        <v>274</v>
      </c>
      <c r="C204" s="220"/>
      <c r="D204" s="220"/>
      <c r="E204" s="220"/>
      <c r="F204" s="220"/>
      <c r="G204" s="220"/>
      <c r="H204" s="134">
        <v>0</v>
      </c>
      <c r="I204" s="134">
        <v>447.93</v>
      </c>
      <c r="J204" s="221">
        <v>0</v>
      </c>
      <c r="K204" s="221"/>
      <c r="L204" s="221"/>
      <c r="M204" s="221">
        <v>447.93</v>
      </c>
      <c r="N204" s="221"/>
      <c r="O204" s="221"/>
      <c r="P204" s="221">
        <v>0</v>
      </c>
      <c r="Q204" s="221"/>
    </row>
    <row r="205" spans="1:17" ht="15" customHeight="1">
      <c r="A205" s="133" t="s">
        <v>630</v>
      </c>
      <c r="B205" s="220" t="s">
        <v>158</v>
      </c>
      <c r="C205" s="220"/>
      <c r="D205" s="220"/>
      <c r="E205" s="220"/>
      <c r="F205" s="220"/>
      <c r="G205" s="220"/>
      <c r="H205" s="134">
        <v>0</v>
      </c>
      <c r="I205" s="134">
        <v>211.99</v>
      </c>
      <c r="J205" s="221">
        <v>0</v>
      </c>
      <c r="K205" s="221"/>
      <c r="L205" s="221"/>
      <c r="M205" s="221">
        <v>211.99</v>
      </c>
      <c r="N205" s="221"/>
      <c r="O205" s="221"/>
      <c r="P205" s="221">
        <v>0</v>
      </c>
      <c r="Q205" s="221"/>
    </row>
    <row r="206" spans="1:17" ht="15" customHeight="1">
      <c r="A206" s="133" t="s">
        <v>614</v>
      </c>
      <c r="B206" s="220" t="s">
        <v>223</v>
      </c>
      <c r="C206" s="220"/>
      <c r="D206" s="220"/>
      <c r="E206" s="220"/>
      <c r="F206" s="220"/>
      <c r="G206" s="220"/>
      <c r="H206" s="134">
        <v>0</v>
      </c>
      <c r="I206" s="134">
        <v>12</v>
      </c>
      <c r="J206" s="221">
        <v>0</v>
      </c>
      <c r="K206" s="221"/>
      <c r="L206" s="221"/>
      <c r="M206" s="221">
        <v>12</v>
      </c>
      <c r="N206" s="221"/>
      <c r="O206" s="221"/>
      <c r="P206" s="221">
        <v>0</v>
      </c>
      <c r="Q206" s="221"/>
    </row>
    <row r="207" spans="1:17" ht="15" customHeight="1">
      <c r="A207" s="133" t="s">
        <v>622</v>
      </c>
      <c r="B207" s="220" t="s">
        <v>243</v>
      </c>
      <c r="C207" s="220"/>
      <c r="D207" s="220"/>
      <c r="E207" s="220"/>
      <c r="F207" s="220"/>
      <c r="G207" s="220"/>
      <c r="H207" s="134">
        <v>0</v>
      </c>
      <c r="I207" s="134">
        <v>1008.3</v>
      </c>
      <c r="J207" s="221">
        <v>0</v>
      </c>
      <c r="K207" s="221"/>
      <c r="L207" s="221"/>
      <c r="M207" s="221">
        <v>1008.3</v>
      </c>
      <c r="N207" s="221"/>
      <c r="O207" s="221"/>
      <c r="P207" s="221">
        <v>0</v>
      </c>
      <c r="Q207" s="221"/>
    </row>
    <row r="208" spans="1:17">
      <c r="A208" s="133" t="s">
        <v>623</v>
      </c>
      <c r="B208" s="220" t="s">
        <v>245</v>
      </c>
      <c r="C208" s="220"/>
      <c r="D208" s="220"/>
      <c r="E208" s="220"/>
      <c r="F208" s="220"/>
      <c r="G208" s="220"/>
      <c r="H208" s="134">
        <v>0</v>
      </c>
      <c r="I208" s="134">
        <v>99.76</v>
      </c>
      <c r="J208" s="221">
        <v>0</v>
      </c>
      <c r="K208" s="221"/>
      <c r="L208" s="221"/>
      <c r="M208" s="221">
        <v>99.76</v>
      </c>
      <c r="N208" s="221"/>
      <c r="O208" s="221"/>
      <c r="P208" s="221">
        <v>0</v>
      </c>
      <c r="Q208" s="221"/>
    </row>
    <row r="209" spans="1:17" ht="15" customHeight="1">
      <c r="A209" s="133" t="s">
        <v>624</v>
      </c>
      <c r="B209" s="220" t="s">
        <v>247</v>
      </c>
      <c r="C209" s="220"/>
      <c r="D209" s="220"/>
      <c r="E209" s="220"/>
      <c r="F209" s="220"/>
      <c r="G209" s="220"/>
      <c r="H209" s="134">
        <v>0</v>
      </c>
      <c r="I209" s="134">
        <v>1143.25</v>
      </c>
      <c r="J209" s="221">
        <v>0</v>
      </c>
      <c r="K209" s="221"/>
      <c r="L209" s="221"/>
      <c r="M209" s="221">
        <v>1143.25</v>
      </c>
      <c r="N209" s="221"/>
      <c r="O209" s="221"/>
      <c r="P209" s="221">
        <v>0</v>
      </c>
      <c r="Q209" s="221"/>
    </row>
    <row r="210" spans="1:17" ht="15" customHeight="1">
      <c r="A210" s="133" t="s">
        <v>626</v>
      </c>
      <c r="B210" s="220" t="s">
        <v>250</v>
      </c>
      <c r="C210" s="220"/>
      <c r="D210" s="220"/>
      <c r="E210" s="220"/>
      <c r="F210" s="220"/>
      <c r="G210" s="220"/>
      <c r="H210" s="134">
        <v>0</v>
      </c>
      <c r="I210" s="134">
        <v>113.4</v>
      </c>
      <c r="J210" s="221">
        <v>0</v>
      </c>
      <c r="K210" s="221"/>
      <c r="L210" s="221"/>
      <c r="M210" s="221">
        <v>113.4</v>
      </c>
      <c r="N210" s="221"/>
      <c r="O210" s="221"/>
      <c r="P210" s="221">
        <v>0</v>
      </c>
      <c r="Q210" s="221"/>
    </row>
    <row r="211" spans="1:17" ht="15" customHeight="1">
      <c r="A211" s="133" t="s">
        <v>627</v>
      </c>
      <c r="B211" s="220" t="s">
        <v>252</v>
      </c>
      <c r="C211" s="220"/>
      <c r="D211" s="220"/>
      <c r="E211" s="220"/>
      <c r="F211" s="220"/>
      <c r="G211" s="220"/>
      <c r="H211" s="134">
        <v>0</v>
      </c>
      <c r="I211" s="134">
        <v>1.33</v>
      </c>
      <c r="J211" s="221">
        <v>0</v>
      </c>
      <c r="K211" s="221"/>
      <c r="L211" s="221"/>
      <c r="M211" s="221">
        <v>1.33</v>
      </c>
      <c r="N211" s="221"/>
      <c r="O211" s="221"/>
      <c r="P211" s="221">
        <v>0</v>
      </c>
      <c r="Q211" s="221"/>
    </row>
    <row r="212" spans="1:17" ht="15" customHeight="1">
      <c r="A212" s="133" t="s">
        <v>628</v>
      </c>
      <c r="B212" s="220" t="s">
        <v>254</v>
      </c>
      <c r="C212" s="220"/>
      <c r="D212" s="220"/>
      <c r="E212" s="220"/>
      <c r="F212" s="220"/>
      <c r="G212" s="220"/>
      <c r="H212" s="134">
        <v>0</v>
      </c>
      <c r="I212" s="134">
        <v>21.92</v>
      </c>
      <c r="J212" s="221">
        <v>0</v>
      </c>
      <c r="K212" s="221"/>
      <c r="L212" s="221"/>
      <c r="M212" s="221">
        <v>21.92</v>
      </c>
      <c r="N212" s="221"/>
      <c r="O212" s="221"/>
      <c r="P212" s="221">
        <v>0</v>
      </c>
      <c r="Q212" s="221"/>
    </row>
    <row r="213" spans="1:17" ht="15" customHeight="1">
      <c r="A213" s="133" t="s">
        <v>629</v>
      </c>
      <c r="B213" s="220" t="s">
        <v>256</v>
      </c>
      <c r="C213" s="220"/>
      <c r="D213" s="220"/>
      <c r="E213" s="220"/>
      <c r="F213" s="220"/>
      <c r="G213" s="220"/>
      <c r="H213" s="134">
        <v>0</v>
      </c>
      <c r="I213" s="134">
        <v>1618.94</v>
      </c>
      <c r="J213" s="221">
        <v>0</v>
      </c>
      <c r="K213" s="221"/>
      <c r="L213" s="221"/>
      <c r="M213" s="221">
        <v>1618.94</v>
      </c>
      <c r="N213" s="221"/>
      <c r="O213" s="221"/>
      <c r="P213" s="221">
        <v>0</v>
      </c>
      <c r="Q213" s="221"/>
    </row>
    <row r="214" spans="1:17" ht="15" customHeight="1">
      <c r="A214" s="133" t="s">
        <v>632</v>
      </c>
      <c r="B214" s="220" t="s">
        <v>260</v>
      </c>
      <c r="C214" s="220"/>
      <c r="D214" s="220"/>
      <c r="E214" s="220"/>
      <c r="F214" s="220"/>
      <c r="G214" s="220"/>
      <c r="H214" s="134">
        <v>0</v>
      </c>
      <c r="I214" s="134">
        <v>285.05</v>
      </c>
      <c r="J214" s="221">
        <v>0</v>
      </c>
      <c r="K214" s="221"/>
      <c r="L214" s="221"/>
      <c r="M214" s="221">
        <v>285.05</v>
      </c>
      <c r="N214" s="221"/>
      <c r="O214" s="221"/>
      <c r="P214" s="221">
        <v>0</v>
      </c>
      <c r="Q214" s="221"/>
    </row>
    <row r="215" spans="1:17" ht="15" customHeight="1">
      <c r="A215" s="133" t="s">
        <v>633</v>
      </c>
      <c r="B215" s="220" t="s">
        <v>262</v>
      </c>
      <c r="C215" s="220"/>
      <c r="D215" s="220"/>
      <c r="E215" s="220"/>
      <c r="F215" s="220"/>
      <c r="G215" s="220"/>
      <c r="H215" s="134">
        <v>0</v>
      </c>
      <c r="I215" s="134">
        <v>304.63</v>
      </c>
      <c r="J215" s="221">
        <v>0</v>
      </c>
      <c r="K215" s="221"/>
      <c r="L215" s="221"/>
      <c r="M215" s="221">
        <v>304.63</v>
      </c>
      <c r="N215" s="221"/>
      <c r="O215" s="221"/>
      <c r="P215" s="221">
        <v>0</v>
      </c>
      <c r="Q215" s="221"/>
    </row>
    <row r="216" spans="1:17" ht="15" customHeight="1">
      <c r="A216" s="133" t="s">
        <v>636</v>
      </c>
      <c r="B216" s="220" t="s">
        <v>268</v>
      </c>
      <c r="C216" s="220"/>
      <c r="D216" s="220"/>
      <c r="E216" s="220"/>
      <c r="F216" s="220"/>
      <c r="G216" s="220"/>
      <c r="H216" s="134">
        <v>0</v>
      </c>
      <c r="I216" s="134">
        <v>303.97000000000003</v>
      </c>
      <c r="J216" s="221">
        <v>0</v>
      </c>
      <c r="K216" s="221"/>
      <c r="L216" s="221"/>
      <c r="M216" s="221">
        <v>303.97000000000003</v>
      </c>
      <c r="N216" s="221"/>
      <c r="O216" s="221"/>
      <c r="P216" s="221">
        <v>0</v>
      </c>
      <c r="Q216" s="221"/>
    </row>
    <row r="217" spans="1:17" ht="15" customHeight="1">
      <c r="A217" s="133" t="s">
        <v>641</v>
      </c>
      <c r="B217" s="220" t="s">
        <v>276</v>
      </c>
      <c r="C217" s="220"/>
      <c r="D217" s="220"/>
      <c r="E217" s="220"/>
      <c r="F217" s="220"/>
      <c r="G217" s="220"/>
      <c r="H217" s="134">
        <v>0</v>
      </c>
      <c r="I217" s="134">
        <v>74.66</v>
      </c>
      <c r="J217" s="221">
        <v>0</v>
      </c>
      <c r="K217" s="221"/>
      <c r="L217" s="221"/>
      <c r="M217" s="221">
        <v>74.66</v>
      </c>
      <c r="N217" s="221"/>
      <c r="O217" s="221"/>
      <c r="P217" s="221">
        <v>0</v>
      </c>
      <c r="Q217" s="221"/>
    </row>
    <row r="218" spans="1:17" ht="15" customHeight="1">
      <c r="A218" s="133" t="s">
        <v>643</v>
      </c>
      <c r="B218" s="220" t="s">
        <v>278</v>
      </c>
      <c r="C218" s="220"/>
      <c r="D218" s="220"/>
      <c r="E218" s="220"/>
      <c r="F218" s="220"/>
      <c r="G218" s="220"/>
      <c r="H218" s="134">
        <v>0</v>
      </c>
      <c r="I218" s="134">
        <v>120.91</v>
      </c>
      <c r="J218" s="221">
        <v>0</v>
      </c>
      <c r="K218" s="221"/>
      <c r="L218" s="221"/>
      <c r="M218" s="221">
        <v>120.91</v>
      </c>
      <c r="N218" s="221"/>
      <c r="O218" s="221"/>
      <c r="P218" s="221">
        <v>0</v>
      </c>
      <c r="Q218" s="221"/>
    </row>
    <row r="219" spans="1:17" ht="15" customHeight="1">
      <c r="A219" s="133" t="s">
        <v>645</v>
      </c>
      <c r="B219" s="220" t="s">
        <v>282</v>
      </c>
      <c r="C219" s="220"/>
      <c r="D219" s="220"/>
      <c r="E219" s="220"/>
      <c r="F219" s="220"/>
      <c r="G219" s="220"/>
      <c r="H219" s="134">
        <v>0</v>
      </c>
      <c r="I219" s="134">
        <v>55.25</v>
      </c>
      <c r="J219" s="221">
        <v>0</v>
      </c>
      <c r="K219" s="221"/>
      <c r="L219" s="221"/>
      <c r="M219" s="221">
        <v>55.25</v>
      </c>
      <c r="N219" s="221"/>
      <c r="O219" s="221"/>
      <c r="P219" s="221">
        <v>0</v>
      </c>
      <c r="Q219" s="221"/>
    </row>
    <row r="220" spans="1:17" ht="15" customHeight="1">
      <c r="A220" s="133" t="s">
        <v>650</v>
      </c>
      <c r="B220" s="220" t="s">
        <v>420</v>
      </c>
      <c r="C220" s="220"/>
      <c r="D220" s="220"/>
      <c r="E220" s="220"/>
      <c r="F220" s="220"/>
      <c r="G220" s="220"/>
      <c r="H220" s="134">
        <v>0</v>
      </c>
      <c r="I220" s="134">
        <v>210</v>
      </c>
      <c r="J220" s="221">
        <v>0</v>
      </c>
      <c r="K220" s="221"/>
      <c r="L220" s="221"/>
      <c r="M220" s="221">
        <v>210</v>
      </c>
      <c r="N220" s="221"/>
      <c r="O220" s="221"/>
      <c r="P220" s="221">
        <v>0</v>
      </c>
      <c r="Q220" s="221"/>
    </row>
    <row r="221" spans="1:17" ht="15" customHeight="1">
      <c r="A221" s="133" t="s">
        <v>612</v>
      </c>
      <c r="B221" s="220" t="s">
        <v>219</v>
      </c>
      <c r="C221" s="220"/>
      <c r="D221" s="220"/>
      <c r="E221" s="220"/>
      <c r="F221" s="220"/>
      <c r="G221" s="220"/>
      <c r="H221" s="134">
        <v>2875.78</v>
      </c>
      <c r="I221" s="134">
        <v>1600.94</v>
      </c>
      <c r="J221" s="221">
        <f>I221/H221*100</f>
        <v>55.669766115627759</v>
      </c>
      <c r="K221" s="221"/>
      <c r="L221" s="221"/>
      <c r="M221" s="221">
        <v>1600.94</v>
      </c>
      <c r="N221" s="221"/>
      <c r="O221" s="221"/>
      <c r="P221" s="221">
        <v>0</v>
      </c>
      <c r="Q221" s="221"/>
    </row>
    <row r="222" spans="1:17" ht="15" customHeight="1">
      <c r="A222" s="133" t="s">
        <v>612</v>
      </c>
      <c r="B222" s="220" t="s">
        <v>219</v>
      </c>
      <c r="C222" s="220"/>
      <c r="D222" s="220"/>
      <c r="E222" s="220"/>
      <c r="F222" s="220"/>
      <c r="G222" s="220"/>
      <c r="H222" s="134">
        <v>1400</v>
      </c>
      <c r="I222" s="134">
        <v>1240.94</v>
      </c>
      <c r="J222" s="221">
        <f t="shared" ref="J222:J285" si="4">I222/H222*100</f>
        <v>88.638571428571439</v>
      </c>
      <c r="K222" s="221"/>
      <c r="L222" s="221"/>
      <c r="M222" s="221">
        <v>1240.94</v>
      </c>
      <c r="N222" s="221"/>
      <c r="O222" s="221"/>
      <c r="P222" s="221">
        <v>0</v>
      </c>
      <c r="Q222" s="221"/>
    </row>
    <row r="223" spans="1:17" ht="15" customHeight="1">
      <c r="A223" s="133" t="s">
        <v>612</v>
      </c>
      <c r="B223" s="220" t="s">
        <v>219</v>
      </c>
      <c r="C223" s="220"/>
      <c r="D223" s="220"/>
      <c r="E223" s="220"/>
      <c r="F223" s="220"/>
      <c r="G223" s="220"/>
      <c r="H223" s="134">
        <v>185.78</v>
      </c>
      <c r="I223" s="134">
        <v>0</v>
      </c>
      <c r="J223" s="221">
        <f t="shared" si="4"/>
        <v>0</v>
      </c>
      <c r="K223" s="221"/>
      <c r="L223" s="221"/>
      <c r="M223" s="221">
        <v>0</v>
      </c>
      <c r="N223" s="221"/>
      <c r="O223" s="221"/>
      <c r="P223" s="221">
        <v>0</v>
      </c>
      <c r="Q223" s="221"/>
    </row>
    <row r="224" spans="1:17" ht="15" customHeight="1">
      <c r="A224" s="133" t="s">
        <v>612</v>
      </c>
      <c r="B224" s="220" t="s">
        <v>219</v>
      </c>
      <c r="C224" s="220"/>
      <c r="D224" s="220"/>
      <c r="E224" s="220"/>
      <c r="F224" s="220"/>
      <c r="G224" s="220"/>
      <c r="H224" s="134">
        <v>1290</v>
      </c>
      <c r="I224" s="134">
        <v>360</v>
      </c>
      <c r="J224" s="221">
        <f t="shared" si="4"/>
        <v>27.906976744186046</v>
      </c>
      <c r="K224" s="221"/>
      <c r="L224" s="221"/>
      <c r="M224" s="221">
        <v>360</v>
      </c>
      <c r="N224" s="221"/>
      <c r="O224" s="221"/>
      <c r="P224" s="221">
        <v>0</v>
      </c>
      <c r="Q224" s="221"/>
    </row>
    <row r="225" spans="1:17" ht="15" customHeight="1">
      <c r="A225" s="133" t="s">
        <v>650</v>
      </c>
      <c r="B225" s="220" t="s">
        <v>420</v>
      </c>
      <c r="C225" s="220"/>
      <c r="D225" s="220"/>
      <c r="E225" s="220"/>
      <c r="F225" s="220"/>
      <c r="G225" s="220"/>
      <c r="H225" s="134">
        <v>360</v>
      </c>
      <c r="I225" s="134">
        <v>210</v>
      </c>
      <c r="J225" s="221">
        <f t="shared" si="4"/>
        <v>58.333333333333336</v>
      </c>
      <c r="K225" s="221"/>
      <c r="L225" s="221"/>
      <c r="M225" s="221">
        <v>210</v>
      </c>
      <c r="N225" s="221"/>
      <c r="O225" s="221"/>
      <c r="P225" s="221">
        <v>0</v>
      </c>
      <c r="Q225" s="221"/>
    </row>
    <row r="226" spans="1:17" ht="15" customHeight="1">
      <c r="A226" s="133" t="s">
        <v>650</v>
      </c>
      <c r="B226" s="220" t="s">
        <v>420</v>
      </c>
      <c r="C226" s="220"/>
      <c r="D226" s="220"/>
      <c r="E226" s="220"/>
      <c r="F226" s="220"/>
      <c r="G226" s="220"/>
      <c r="H226" s="134">
        <v>150</v>
      </c>
      <c r="I226" s="134">
        <v>0</v>
      </c>
      <c r="J226" s="221">
        <f t="shared" si="4"/>
        <v>0</v>
      </c>
      <c r="K226" s="221"/>
      <c r="L226" s="221"/>
      <c r="M226" s="221">
        <v>0</v>
      </c>
      <c r="N226" s="221"/>
      <c r="O226" s="221"/>
      <c r="P226" s="221">
        <v>0</v>
      </c>
      <c r="Q226" s="221"/>
    </row>
    <row r="227" spans="1:17" ht="15" customHeight="1">
      <c r="A227" s="133" t="s">
        <v>650</v>
      </c>
      <c r="B227" s="220" t="s">
        <v>420</v>
      </c>
      <c r="C227" s="220"/>
      <c r="D227" s="220"/>
      <c r="E227" s="220"/>
      <c r="F227" s="220"/>
      <c r="G227" s="220"/>
      <c r="H227" s="134">
        <v>210</v>
      </c>
      <c r="I227" s="134">
        <v>210</v>
      </c>
      <c r="J227" s="221">
        <f t="shared" si="4"/>
        <v>100</v>
      </c>
      <c r="K227" s="221"/>
      <c r="L227" s="221"/>
      <c r="M227" s="221">
        <v>210</v>
      </c>
      <c r="N227" s="221"/>
      <c r="O227" s="221"/>
      <c r="P227" s="221">
        <v>0</v>
      </c>
      <c r="Q227" s="221"/>
    </row>
    <row r="228" spans="1:17" ht="15" customHeight="1">
      <c r="A228" s="133" t="s">
        <v>613</v>
      </c>
      <c r="B228" s="220" t="s">
        <v>221</v>
      </c>
      <c r="C228" s="220"/>
      <c r="D228" s="220"/>
      <c r="E228" s="220"/>
      <c r="F228" s="220"/>
      <c r="G228" s="220"/>
      <c r="H228" s="134">
        <v>2250</v>
      </c>
      <c r="I228" s="134">
        <v>934</v>
      </c>
      <c r="J228" s="221">
        <f t="shared" si="4"/>
        <v>41.511111111111113</v>
      </c>
      <c r="K228" s="221"/>
      <c r="L228" s="221"/>
      <c r="M228" s="221">
        <v>934</v>
      </c>
      <c r="N228" s="221"/>
      <c r="O228" s="221"/>
      <c r="P228" s="221">
        <v>0</v>
      </c>
      <c r="Q228" s="221"/>
    </row>
    <row r="229" spans="1:17" ht="15" customHeight="1">
      <c r="A229" s="133" t="s">
        <v>613</v>
      </c>
      <c r="B229" s="220" t="s">
        <v>221</v>
      </c>
      <c r="C229" s="220"/>
      <c r="D229" s="220"/>
      <c r="E229" s="220"/>
      <c r="F229" s="220"/>
      <c r="G229" s="220"/>
      <c r="H229" s="134">
        <v>2250</v>
      </c>
      <c r="I229" s="134">
        <v>934</v>
      </c>
      <c r="J229" s="221">
        <f t="shared" si="4"/>
        <v>41.511111111111113</v>
      </c>
      <c r="K229" s="221"/>
      <c r="L229" s="221"/>
      <c r="M229" s="221">
        <v>934</v>
      </c>
      <c r="N229" s="221"/>
      <c r="O229" s="221"/>
      <c r="P229" s="221">
        <v>0</v>
      </c>
      <c r="Q229" s="221"/>
    </row>
    <row r="230" spans="1:17" ht="15" customHeight="1">
      <c r="A230" s="133" t="s">
        <v>614</v>
      </c>
      <c r="B230" s="220" t="s">
        <v>223</v>
      </c>
      <c r="C230" s="220"/>
      <c r="D230" s="220"/>
      <c r="E230" s="220"/>
      <c r="F230" s="220"/>
      <c r="G230" s="220"/>
      <c r="H230" s="134">
        <v>1100</v>
      </c>
      <c r="I230" s="134">
        <v>505.47</v>
      </c>
      <c r="J230" s="221">
        <f t="shared" si="4"/>
        <v>45.951818181818183</v>
      </c>
      <c r="K230" s="221"/>
      <c r="L230" s="221"/>
      <c r="M230" s="221">
        <v>505.47</v>
      </c>
      <c r="N230" s="221"/>
      <c r="O230" s="221"/>
      <c r="P230" s="221">
        <v>0</v>
      </c>
      <c r="Q230" s="221"/>
    </row>
    <row r="231" spans="1:17" ht="15" customHeight="1">
      <c r="A231" s="133" t="s">
        <v>614</v>
      </c>
      <c r="B231" s="220" t="s">
        <v>223</v>
      </c>
      <c r="C231" s="220"/>
      <c r="D231" s="220"/>
      <c r="E231" s="220"/>
      <c r="F231" s="220"/>
      <c r="G231" s="220"/>
      <c r="H231" s="134">
        <v>1100</v>
      </c>
      <c r="I231" s="134">
        <v>493.47</v>
      </c>
      <c r="J231" s="221">
        <f t="shared" si="4"/>
        <v>44.860909090909097</v>
      </c>
      <c r="K231" s="221"/>
      <c r="L231" s="221"/>
      <c r="M231" s="221">
        <v>493.47</v>
      </c>
      <c r="N231" s="221"/>
      <c r="O231" s="221"/>
      <c r="P231" s="221">
        <v>0</v>
      </c>
      <c r="Q231" s="221"/>
    </row>
    <row r="232" spans="1:17" ht="15" customHeight="1">
      <c r="A232" s="133" t="s">
        <v>614</v>
      </c>
      <c r="B232" s="220" t="s">
        <v>223</v>
      </c>
      <c r="C232" s="220"/>
      <c r="D232" s="220"/>
      <c r="E232" s="220"/>
      <c r="F232" s="220"/>
      <c r="G232" s="220"/>
      <c r="H232" s="134">
        <v>0</v>
      </c>
      <c r="I232" s="134">
        <v>12</v>
      </c>
      <c r="J232" s="221" t="e">
        <f t="shared" si="4"/>
        <v>#DIV/0!</v>
      </c>
      <c r="K232" s="221"/>
      <c r="L232" s="221"/>
      <c r="M232" s="221">
        <v>12</v>
      </c>
      <c r="N232" s="221"/>
      <c r="O232" s="221"/>
      <c r="P232" s="221">
        <v>0</v>
      </c>
      <c r="Q232" s="221"/>
    </row>
    <row r="233" spans="1:17" ht="27" customHeight="1">
      <c r="A233" s="133" t="s">
        <v>651</v>
      </c>
      <c r="B233" s="220" t="s">
        <v>425</v>
      </c>
      <c r="C233" s="220"/>
      <c r="D233" s="220"/>
      <c r="E233" s="220"/>
      <c r="F233" s="220"/>
      <c r="G233" s="220"/>
      <c r="H233" s="134">
        <v>77</v>
      </c>
      <c r="I233" s="134">
        <v>0</v>
      </c>
      <c r="J233" s="221">
        <f t="shared" si="4"/>
        <v>0</v>
      </c>
      <c r="K233" s="221"/>
      <c r="L233" s="221"/>
      <c r="M233" s="221">
        <v>0</v>
      </c>
      <c r="N233" s="221"/>
      <c r="O233" s="221"/>
      <c r="P233" s="221">
        <v>0</v>
      </c>
      <c r="Q233" s="221"/>
    </row>
    <row r="234" spans="1:17" ht="24.75" customHeight="1">
      <c r="A234" s="133" t="s">
        <v>651</v>
      </c>
      <c r="B234" s="220" t="s">
        <v>425</v>
      </c>
      <c r="C234" s="220"/>
      <c r="D234" s="220"/>
      <c r="E234" s="220"/>
      <c r="F234" s="220"/>
      <c r="G234" s="220"/>
      <c r="H234" s="134">
        <v>77</v>
      </c>
      <c r="I234" s="134">
        <v>0</v>
      </c>
      <c r="J234" s="221">
        <f t="shared" si="4"/>
        <v>0</v>
      </c>
      <c r="K234" s="221"/>
      <c r="L234" s="221"/>
      <c r="M234" s="221">
        <v>0</v>
      </c>
      <c r="N234" s="221"/>
      <c r="O234" s="221"/>
      <c r="P234" s="221">
        <v>0</v>
      </c>
      <c r="Q234" s="221"/>
    </row>
    <row r="235" spans="1:17" ht="15" customHeight="1">
      <c r="A235" s="133" t="s">
        <v>615</v>
      </c>
      <c r="B235" s="220" t="s">
        <v>225</v>
      </c>
      <c r="C235" s="220"/>
      <c r="D235" s="220"/>
      <c r="E235" s="220"/>
      <c r="F235" s="220"/>
      <c r="G235" s="220"/>
      <c r="H235" s="134">
        <v>26</v>
      </c>
      <c r="I235" s="134">
        <v>16.350000000000001</v>
      </c>
      <c r="J235" s="221">
        <f t="shared" si="4"/>
        <v>62.884615384615394</v>
      </c>
      <c r="K235" s="221"/>
      <c r="L235" s="221"/>
      <c r="M235" s="221">
        <v>16.350000000000001</v>
      </c>
      <c r="N235" s="221"/>
      <c r="O235" s="221"/>
      <c r="P235" s="221">
        <v>0</v>
      </c>
      <c r="Q235" s="221"/>
    </row>
    <row r="236" spans="1:17" ht="15" customHeight="1">
      <c r="A236" s="133" t="s">
        <v>615</v>
      </c>
      <c r="B236" s="220" t="s">
        <v>225</v>
      </c>
      <c r="C236" s="220"/>
      <c r="D236" s="220"/>
      <c r="E236" s="220"/>
      <c r="F236" s="220"/>
      <c r="G236" s="220"/>
      <c r="H236" s="134">
        <v>26</v>
      </c>
      <c r="I236" s="134">
        <v>16.350000000000001</v>
      </c>
      <c r="J236" s="221">
        <f t="shared" si="4"/>
        <v>62.884615384615394</v>
      </c>
      <c r="K236" s="221"/>
      <c r="L236" s="221"/>
      <c r="M236" s="221">
        <v>16.350000000000001</v>
      </c>
      <c r="N236" s="221"/>
      <c r="O236" s="221"/>
      <c r="P236" s="221">
        <v>0</v>
      </c>
      <c r="Q236" s="221"/>
    </row>
    <row r="237" spans="1:17" ht="15" customHeight="1">
      <c r="A237" s="133" t="s">
        <v>616</v>
      </c>
      <c r="B237" s="220" t="s">
        <v>227</v>
      </c>
      <c r="C237" s="220"/>
      <c r="D237" s="220"/>
      <c r="E237" s="220"/>
      <c r="F237" s="220"/>
      <c r="G237" s="220"/>
      <c r="H237" s="134">
        <v>453</v>
      </c>
      <c r="I237" s="134">
        <v>247</v>
      </c>
      <c r="J237" s="221">
        <f t="shared" si="4"/>
        <v>54.525386313465788</v>
      </c>
      <c r="K237" s="221"/>
      <c r="L237" s="221"/>
      <c r="M237" s="221">
        <v>247</v>
      </c>
      <c r="N237" s="221"/>
      <c r="O237" s="221"/>
      <c r="P237" s="221">
        <v>0</v>
      </c>
      <c r="Q237" s="221"/>
    </row>
    <row r="238" spans="1:17" ht="15" customHeight="1">
      <c r="A238" s="133" t="s">
        <v>616</v>
      </c>
      <c r="B238" s="220" t="s">
        <v>227</v>
      </c>
      <c r="C238" s="220"/>
      <c r="D238" s="220"/>
      <c r="E238" s="220"/>
      <c r="F238" s="220"/>
      <c r="G238" s="220"/>
      <c r="H238" s="134">
        <v>453</v>
      </c>
      <c r="I238" s="134">
        <v>247</v>
      </c>
      <c r="J238" s="221">
        <f t="shared" si="4"/>
        <v>54.525386313465788</v>
      </c>
      <c r="K238" s="221"/>
      <c r="L238" s="221"/>
      <c r="M238" s="221">
        <v>247</v>
      </c>
      <c r="N238" s="221"/>
      <c r="O238" s="221"/>
      <c r="P238" s="221">
        <v>0</v>
      </c>
      <c r="Q238" s="221"/>
    </row>
    <row r="239" spans="1:17" ht="15" customHeight="1">
      <c r="A239" s="133" t="s">
        <v>652</v>
      </c>
      <c r="B239" s="220" t="s">
        <v>229</v>
      </c>
      <c r="C239" s="220"/>
      <c r="D239" s="220"/>
      <c r="E239" s="220"/>
      <c r="F239" s="220"/>
      <c r="G239" s="220"/>
      <c r="H239" s="134">
        <v>133.38</v>
      </c>
      <c r="I239" s="134">
        <v>0</v>
      </c>
      <c r="J239" s="221">
        <f t="shared" si="4"/>
        <v>0</v>
      </c>
      <c r="K239" s="221"/>
      <c r="L239" s="221"/>
      <c r="M239" s="221">
        <v>0</v>
      </c>
      <c r="N239" s="221"/>
      <c r="O239" s="221"/>
      <c r="P239" s="221">
        <v>0</v>
      </c>
      <c r="Q239" s="221"/>
    </row>
    <row r="240" spans="1:17" ht="15" customHeight="1">
      <c r="A240" s="133" t="s">
        <v>652</v>
      </c>
      <c r="B240" s="220" t="s">
        <v>229</v>
      </c>
      <c r="C240" s="220"/>
      <c r="D240" s="220"/>
      <c r="E240" s="220"/>
      <c r="F240" s="220"/>
      <c r="G240" s="220"/>
      <c r="H240" s="134">
        <v>133.38</v>
      </c>
      <c r="I240" s="134">
        <v>0</v>
      </c>
      <c r="J240" s="221">
        <f t="shared" si="4"/>
        <v>0</v>
      </c>
      <c r="K240" s="221"/>
      <c r="L240" s="221"/>
      <c r="M240" s="221">
        <v>0</v>
      </c>
      <c r="N240" s="221"/>
      <c r="O240" s="221"/>
      <c r="P240" s="221">
        <v>0</v>
      </c>
      <c r="Q240" s="221"/>
    </row>
    <row r="241" spans="1:17" ht="15" customHeight="1">
      <c r="A241" s="133" t="s">
        <v>617</v>
      </c>
      <c r="B241" s="220" t="s">
        <v>231</v>
      </c>
      <c r="C241" s="220"/>
      <c r="D241" s="220"/>
      <c r="E241" s="220"/>
      <c r="F241" s="220"/>
      <c r="G241" s="220"/>
      <c r="H241" s="134">
        <v>4496.34</v>
      </c>
      <c r="I241" s="134">
        <v>2629.09</v>
      </c>
      <c r="J241" s="221">
        <f t="shared" si="4"/>
        <v>58.471779269361299</v>
      </c>
      <c r="K241" s="221"/>
      <c r="L241" s="221"/>
      <c r="M241" s="221">
        <v>2629.09</v>
      </c>
      <c r="N241" s="221"/>
      <c r="O241" s="221"/>
      <c r="P241" s="221">
        <v>0</v>
      </c>
      <c r="Q241" s="221"/>
    </row>
    <row r="242" spans="1:17" ht="15" customHeight="1">
      <c r="A242" s="133" t="s">
        <v>617</v>
      </c>
      <c r="B242" s="220" t="s">
        <v>231</v>
      </c>
      <c r="C242" s="220"/>
      <c r="D242" s="220"/>
      <c r="E242" s="220"/>
      <c r="F242" s="220"/>
      <c r="G242" s="220"/>
      <c r="H242" s="134">
        <v>4000</v>
      </c>
      <c r="I242" s="134">
        <v>2121.11</v>
      </c>
      <c r="J242" s="221">
        <f t="shared" si="4"/>
        <v>53.027750000000005</v>
      </c>
      <c r="K242" s="221"/>
      <c r="L242" s="221"/>
      <c r="M242" s="221">
        <v>2121.11</v>
      </c>
      <c r="N242" s="221"/>
      <c r="O242" s="221"/>
      <c r="P242" s="221">
        <v>0</v>
      </c>
      <c r="Q242" s="221"/>
    </row>
    <row r="243" spans="1:17" ht="15" customHeight="1">
      <c r="A243" s="133" t="s">
        <v>617</v>
      </c>
      <c r="B243" s="220" t="s">
        <v>231</v>
      </c>
      <c r="C243" s="220"/>
      <c r="D243" s="220"/>
      <c r="E243" s="220"/>
      <c r="F243" s="220"/>
      <c r="G243" s="220"/>
      <c r="H243" s="134">
        <v>496.34</v>
      </c>
      <c r="I243" s="134">
        <v>507.98</v>
      </c>
      <c r="J243" s="221">
        <f t="shared" si="4"/>
        <v>102.34516661965588</v>
      </c>
      <c r="K243" s="221"/>
      <c r="L243" s="221"/>
      <c r="M243" s="221">
        <v>507.98</v>
      </c>
      <c r="N243" s="221"/>
      <c r="O243" s="221"/>
      <c r="P243" s="221">
        <v>0</v>
      </c>
      <c r="Q243" s="221"/>
    </row>
    <row r="244" spans="1:17" ht="21.75" customHeight="1">
      <c r="A244" s="133" t="s">
        <v>618</v>
      </c>
      <c r="B244" s="220" t="s">
        <v>233</v>
      </c>
      <c r="C244" s="220"/>
      <c r="D244" s="220"/>
      <c r="E244" s="220"/>
      <c r="F244" s="220"/>
      <c r="G244" s="220"/>
      <c r="H244" s="134">
        <v>1563</v>
      </c>
      <c r="I244" s="134">
        <v>593</v>
      </c>
      <c r="J244" s="221">
        <f t="shared" si="4"/>
        <v>37.939859245041582</v>
      </c>
      <c r="K244" s="221"/>
      <c r="L244" s="221"/>
      <c r="M244" s="221">
        <v>593</v>
      </c>
      <c r="N244" s="221"/>
      <c r="O244" s="221"/>
      <c r="P244" s="221">
        <v>0</v>
      </c>
      <c r="Q244" s="221"/>
    </row>
    <row r="245" spans="1:17" ht="27" customHeight="1">
      <c r="A245" s="133" t="s">
        <v>618</v>
      </c>
      <c r="B245" s="220" t="s">
        <v>233</v>
      </c>
      <c r="C245" s="220"/>
      <c r="D245" s="220"/>
      <c r="E245" s="220"/>
      <c r="F245" s="220"/>
      <c r="G245" s="220"/>
      <c r="H245" s="134">
        <v>663</v>
      </c>
      <c r="I245" s="134">
        <v>538</v>
      </c>
      <c r="J245" s="221">
        <f t="shared" si="4"/>
        <v>81.146304675716436</v>
      </c>
      <c r="K245" s="221"/>
      <c r="L245" s="221"/>
      <c r="M245" s="221">
        <v>538</v>
      </c>
      <c r="N245" s="221"/>
      <c r="O245" s="221"/>
      <c r="P245" s="221">
        <v>0</v>
      </c>
      <c r="Q245" s="221"/>
    </row>
    <row r="246" spans="1:17" ht="20.25" customHeight="1">
      <c r="A246" s="133" t="s">
        <v>618</v>
      </c>
      <c r="B246" s="220" t="s">
        <v>233</v>
      </c>
      <c r="C246" s="220"/>
      <c r="D246" s="220"/>
      <c r="E246" s="220"/>
      <c r="F246" s="220"/>
      <c r="G246" s="220"/>
      <c r="H246" s="134">
        <v>900</v>
      </c>
      <c r="I246" s="134">
        <v>55</v>
      </c>
      <c r="J246" s="221">
        <f t="shared" si="4"/>
        <v>6.1111111111111107</v>
      </c>
      <c r="K246" s="221"/>
      <c r="L246" s="221"/>
      <c r="M246" s="221">
        <v>55</v>
      </c>
      <c r="N246" s="221"/>
      <c r="O246" s="221"/>
      <c r="P246" s="221">
        <v>0</v>
      </c>
      <c r="Q246" s="221"/>
    </row>
    <row r="247" spans="1:17" ht="15" customHeight="1">
      <c r="A247" s="133" t="s">
        <v>619</v>
      </c>
      <c r="B247" s="220" t="s">
        <v>235</v>
      </c>
      <c r="C247" s="220"/>
      <c r="D247" s="220"/>
      <c r="E247" s="220"/>
      <c r="F247" s="220"/>
      <c r="G247" s="220"/>
      <c r="H247" s="134">
        <v>2800</v>
      </c>
      <c r="I247" s="134">
        <v>683.5</v>
      </c>
      <c r="J247" s="221">
        <f t="shared" si="4"/>
        <v>24.410714285714285</v>
      </c>
      <c r="K247" s="221"/>
      <c r="L247" s="221"/>
      <c r="M247" s="221">
        <v>683.5</v>
      </c>
      <c r="N247" s="221"/>
      <c r="O247" s="221"/>
      <c r="P247" s="221">
        <v>0</v>
      </c>
      <c r="Q247" s="221"/>
    </row>
    <row r="248" spans="1:17" ht="15" customHeight="1">
      <c r="A248" s="133" t="s">
        <v>619</v>
      </c>
      <c r="B248" s="220" t="s">
        <v>235</v>
      </c>
      <c r="C248" s="220"/>
      <c r="D248" s="220"/>
      <c r="E248" s="220"/>
      <c r="F248" s="220"/>
      <c r="G248" s="220"/>
      <c r="H248" s="134">
        <v>2800</v>
      </c>
      <c r="I248" s="134">
        <v>683.5</v>
      </c>
      <c r="J248" s="221">
        <f t="shared" si="4"/>
        <v>24.410714285714285</v>
      </c>
      <c r="K248" s="221"/>
      <c r="L248" s="221"/>
      <c r="M248" s="221">
        <v>683.5</v>
      </c>
      <c r="N248" s="221"/>
      <c r="O248" s="221"/>
      <c r="P248" s="221">
        <v>0</v>
      </c>
      <c r="Q248" s="221"/>
    </row>
    <row r="249" spans="1:17" ht="15" customHeight="1">
      <c r="A249" s="133" t="s">
        <v>620</v>
      </c>
      <c r="B249" s="220" t="s">
        <v>237</v>
      </c>
      <c r="C249" s="220"/>
      <c r="D249" s="220"/>
      <c r="E249" s="220"/>
      <c r="F249" s="220"/>
      <c r="G249" s="220"/>
      <c r="H249" s="134">
        <v>1900</v>
      </c>
      <c r="I249" s="134">
        <v>942.52</v>
      </c>
      <c r="J249" s="221">
        <f t="shared" si="4"/>
        <v>49.606315789473683</v>
      </c>
      <c r="K249" s="221"/>
      <c r="L249" s="221"/>
      <c r="M249" s="221">
        <v>942.52</v>
      </c>
      <c r="N249" s="221"/>
      <c r="O249" s="221"/>
      <c r="P249" s="221">
        <v>0</v>
      </c>
      <c r="Q249" s="221"/>
    </row>
    <row r="250" spans="1:17" ht="15" customHeight="1">
      <c r="A250" s="133" t="s">
        <v>620</v>
      </c>
      <c r="B250" s="220" t="s">
        <v>237</v>
      </c>
      <c r="C250" s="220"/>
      <c r="D250" s="220"/>
      <c r="E250" s="220"/>
      <c r="F250" s="220"/>
      <c r="G250" s="220"/>
      <c r="H250" s="134">
        <v>1900</v>
      </c>
      <c r="I250" s="134">
        <v>942.52</v>
      </c>
      <c r="J250" s="221">
        <f t="shared" si="4"/>
        <v>49.606315789473683</v>
      </c>
      <c r="K250" s="221"/>
      <c r="L250" s="221"/>
      <c r="M250" s="221">
        <v>942.52</v>
      </c>
      <c r="N250" s="221"/>
      <c r="O250" s="221"/>
      <c r="P250" s="221">
        <v>0</v>
      </c>
      <c r="Q250" s="221"/>
    </row>
    <row r="251" spans="1:17" ht="15" customHeight="1">
      <c r="A251" s="133" t="s">
        <v>621</v>
      </c>
      <c r="B251" s="220" t="s">
        <v>239</v>
      </c>
      <c r="C251" s="220"/>
      <c r="D251" s="220"/>
      <c r="E251" s="220"/>
      <c r="F251" s="220"/>
      <c r="G251" s="220"/>
      <c r="H251" s="134">
        <v>4100</v>
      </c>
      <c r="I251" s="134">
        <v>1907.43</v>
      </c>
      <c r="J251" s="221">
        <f t="shared" si="4"/>
        <v>46.522682926829269</v>
      </c>
      <c r="K251" s="221"/>
      <c r="L251" s="221"/>
      <c r="M251" s="221">
        <v>1907.43</v>
      </c>
      <c r="N251" s="221"/>
      <c r="O251" s="221"/>
      <c r="P251" s="221">
        <v>0</v>
      </c>
      <c r="Q251" s="221"/>
    </row>
    <row r="252" spans="1:17" ht="15" customHeight="1">
      <c r="A252" s="133" t="s">
        <v>621</v>
      </c>
      <c r="B252" s="220" t="s">
        <v>239</v>
      </c>
      <c r="C252" s="220"/>
      <c r="D252" s="220"/>
      <c r="E252" s="220"/>
      <c r="F252" s="220"/>
      <c r="G252" s="220"/>
      <c r="H252" s="134">
        <v>2000</v>
      </c>
      <c r="I252" s="134">
        <v>328.55</v>
      </c>
      <c r="J252" s="221">
        <f t="shared" si="4"/>
        <v>16.427500000000002</v>
      </c>
      <c r="K252" s="221"/>
      <c r="L252" s="221"/>
      <c r="M252" s="221">
        <v>328.55</v>
      </c>
      <c r="N252" s="221"/>
      <c r="O252" s="221"/>
      <c r="P252" s="221">
        <v>0</v>
      </c>
      <c r="Q252" s="221"/>
    </row>
    <row r="253" spans="1:17" ht="15" customHeight="1">
      <c r="A253" s="133" t="s">
        <v>621</v>
      </c>
      <c r="B253" s="220" t="s">
        <v>239</v>
      </c>
      <c r="C253" s="220"/>
      <c r="D253" s="220"/>
      <c r="E253" s="220"/>
      <c r="F253" s="220"/>
      <c r="G253" s="220"/>
      <c r="H253" s="134">
        <v>2100</v>
      </c>
      <c r="I253" s="134">
        <v>1578.88</v>
      </c>
      <c r="J253" s="221">
        <f t="shared" si="4"/>
        <v>75.184761904761913</v>
      </c>
      <c r="K253" s="221"/>
      <c r="L253" s="221"/>
      <c r="M253" s="221">
        <v>1578.88</v>
      </c>
      <c r="N253" s="221"/>
      <c r="O253" s="221"/>
      <c r="P253" s="221">
        <v>0</v>
      </c>
      <c r="Q253" s="221"/>
    </row>
    <row r="254" spans="1:17" ht="15" customHeight="1">
      <c r="A254" s="133" t="s">
        <v>622</v>
      </c>
      <c r="B254" s="220" t="s">
        <v>243</v>
      </c>
      <c r="C254" s="220"/>
      <c r="D254" s="220"/>
      <c r="E254" s="220"/>
      <c r="F254" s="220"/>
      <c r="G254" s="220"/>
      <c r="H254" s="134">
        <v>13600</v>
      </c>
      <c r="I254" s="134">
        <v>6916.37</v>
      </c>
      <c r="J254" s="221">
        <f t="shared" si="4"/>
        <v>50.855661764705886</v>
      </c>
      <c r="K254" s="221"/>
      <c r="L254" s="221"/>
      <c r="M254" s="221">
        <v>6916.37</v>
      </c>
      <c r="N254" s="221"/>
      <c r="O254" s="221"/>
      <c r="P254" s="221">
        <v>0</v>
      </c>
      <c r="Q254" s="221"/>
    </row>
    <row r="255" spans="1:17" ht="15" customHeight="1">
      <c r="A255" s="133" t="s">
        <v>622</v>
      </c>
      <c r="B255" s="220" t="s">
        <v>243</v>
      </c>
      <c r="C255" s="220"/>
      <c r="D255" s="220"/>
      <c r="E255" s="220"/>
      <c r="F255" s="220"/>
      <c r="G255" s="220"/>
      <c r="H255" s="134">
        <v>13600</v>
      </c>
      <c r="I255" s="134">
        <v>5908.07</v>
      </c>
      <c r="J255" s="221">
        <f t="shared" si="4"/>
        <v>43.441691176470584</v>
      </c>
      <c r="K255" s="221"/>
      <c r="L255" s="221"/>
      <c r="M255" s="221">
        <v>5908.07</v>
      </c>
      <c r="N255" s="221"/>
      <c r="O255" s="221"/>
      <c r="P255" s="221">
        <v>0</v>
      </c>
      <c r="Q255" s="221"/>
    </row>
    <row r="256" spans="1:17" ht="15" customHeight="1">
      <c r="A256" s="133" t="s">
        <v>622</v>
      </c>
      <c r="B256" s="220" t="s">
        <v>243</v>
      </c>
      <c r="C256" s="220"/>
      <c r="D256" s="220"/>
      <c r="E256" s="220"/>
      <c r="F256" s="220"/>
      <c r="G256" s="220"/>
      <c r="H256" s="134">
        <v>0</v>
      </c>
      <c r="I256" s="134">
        <v>1008.3</v>
      </c>
      <c r="J256" s="221" t="e">
        <f t="shared" si="4"/>
        <v>#DIV/0!</v>
      </c>
      <c r="K256" s="221"/>
      <c r="L256" s="221"/>
      <c r="M256" s="221">
        <v>1008.3</v>
      </c>
      <c r="N256" s="221"/>
      <c r="O256" s="221"/>
      <c r="P256" s="221">
        <v>0</v>
      </c>
      <c r="Q256" s="221"/>
    </row>
    <row r="257" spans="1:17">
      <c r="A257" s="133" t="s">
        <v>623</v>
      </c>
      <c r="B257" s="220" t="s">
        <v>245</v>
      </c>
      <c r="C257" s="220"/>
      <c r="D257" s="220"/>
      <c r="E257" s="220"/>
      <c r="F257" s="220"/>
      <c r="G257" s="220"/>
      <c r="H257" s="134">
        <v>15000</v>
      </c>
      <c r="I257" s="134">
        <v>10980.44</v>
      </c>
      <c r="J257" s="221">
        <f t="shared" si="4"/>
        <v>73.202933333333348</v>
      </c>
      <c r="K257" s="221"/>
      <c r="L257" s="221"/>
      <c r="M257" s="221">
        <v>10980.44</v>
      </c>
      <c r="N257" s="221"/>
      <c r="O257" s="221"/>
      <c r="P257" s="221">
        <v>0</v>
      </c>
      <c r="Q257" s="221"/>
    </row>
    <row r="258" spans="1:17">
      <c r="A258" s="133" t="s">
        <v>623</v>
      </c>
      <c r="B258" s="220" t="s">
        <v>245</v>
      </c>
      <c r="C258" s="220"/>
      <c r="D258" s="220"/>
      <c r="E258" s="220"/>
      <c r="F258" s="220"/>
      <c r="G258" s="220"/>
      <c r="H258" s="134">
        <v>15000</v>
      </c>
      <c r="I258" s="134">
        <v>10880.68</v>
      </c>
      <c r="J258" s="221">
        <f t="shared" si="4"/>
        <v>72.537866666666673</v>
      </c>
      <c r="K258" s="221"/>
      <c r="L258" s="221"/>
      <c r="M258" s="221">
        <v>10880.68</v>
      </c>
      <c r="N258" s="221"/>
      <c r="O258" s="221"/>
      <c r="P258" s="221">
        <v>0</v>
      </c>
      <c r="Q258" s="221"/>
    </row>
    <row r="259" spans="1:17">
      <c r="A259" s="133" t="s">
        <v>623</v>
      </c>
      <c r="B259" s="220" t="s">
        <v>245</v>
      </c>
      <c r="C259" s="220"/>
      <c r="D259" s="220"/>
      <c r="E259" s="220"/>
      <c r="F259" s="220"/>
      <c r="G259" s="220"/>
      <c r="H259" s="134">
        <v>0</v>
      </c>
      <c r="I259" s="134">
        <v>99.76</v>
      </c>
      <c r="J259" s="221" t="e">
        <f t="shared" si="4"/>
        <v>#DIV/0!</v>
      </c>
      <c r="K259" s="221"/>
      <c r="L259" s="221"/>
      <c r="M259" s="221">
        <v>99.76</v>
      </c>
      <c r="N259" s="221"/>
      <c r="O259" s="221"/>
      <c r="P259" s="221">
        <v>0</v>
      </c>
      <c r="Q259" s="221"/>
    </row>
    <row r="260" spans="1:17" ht="15" customHeight="1">
      <c r="A260" s="133" t="s">
        <v>624</v>
      </c>
      <c r="B260" s="220" t="s">
        <v>247</v>
      </c>
      <c r="C260" s="220"/>
      <c r="D260" s="220"/>
      <c r="E260" s="220"/>
      <c r="F260" s="220"/>
      <c r="G260" s="220"/>
      <c r="H260" s="134">
        <v>3572.79</v>
      </c>
      <c r="I260" s="134">
        <v>3511.28</v>
      </c>
      <c r="J260" s="221">
        <f t="shared" si="4"/>
        <v>98.278376282960949</v>
      </c>
      <c r="K260" s="221"/>
      <c r="L260" s="221"/>
      <c r="M260" s="221">
        <v>3511.28</v>
      </c>
      <c r="N260" s="221"/>
      <c r="O260" s="221"/>
      <c r="P260" s="221">
        <v>0</v>
      </c>
      <c r="Q260" s="221"/>
    </row>
    <row r="261" spans="1:17" ht="15" customHeight="1">
      <c r="A261" s="133" t="s">
        <v>624</v>
      </c>
      <c r="B261" s="220" t="s">
        <v>247</v>
      </c>
      <c r="C261" s="220"/>
      <c r="D261" s="220"/>
      <c r="E261" s="220"/>
      <c r="F261" s="220"/>
      <c r="G261" s="220"/>
      <c r="H261" s="134">
        <v>3000</v>
      </c>
      <c r="I261" s="134">
        <v>2368.0300000000002</v>
      </c>
      <c r="J261" s="221">
        <f t="shared" si="4"/>
        <v>78.934333333333342</v>
      </c>
      <c r="K261" s="221"/>
      <c r="L261" s="221"/>
      <c r="M261" s="221">
        <v>2368.0300000000002</v>
      </c>
      <c r="N261" s="221"/>
      <c r="O261" s="221"/>
      <c r="P261" s="221">
        <v>0</v>
      </c>
      <c r="Q261" s="221"/>
    </row>
    <row r="262" spans="1:17" ht="15" customHeight="1">
      <c r="A262" s="133" t="s">
        <v>624</v>
      </c>
      <c r="B262" s="220" t="s">
        <v>247</v>
      </c>
      <c r="C262" s="220"/>
      <c r="D262" s="220"/>
      <c r="E262" s="220"/>
      <c r="F262" s="220"/>
      <c r="G262" s="220"/>
      <c r="H262" s="134">
        <v>572.79</v>
      </c>
      <c r="I262" s="134">
        <v>0</v>
      </c>
      <c r="J262" s="221">
        <f t="shared" si="4"/>
        <v>0</v>
      </c>
      <c r="K262" s="221"/>
      <c r="L262" s="221"/>
      <c r="M262" s="221">
        <v>0</v>
      </c>
      <c r="N262" s="221"/>
      <c r="O262" s="221"/>
      <c r="P262" s="221">
        <v>0</v>
      </c>
      <c r="Q262" s="221"/>
    </row>
    <row r="263" spans="1:17" ht="15" customHeight="1">
      <c r="A263" s="133" t="s">
        <v>624</v>
      </c>
      <c r="B263" s="220" t="s">
        <v>247</v>
      </c>
      <c r="C263" s="220"/>
      <c r="D263" s="220"/>
      <c r="E263" s="220"/>
      <c r="F263" s="220"/>
      <c r="G263" s="220"/>
      <c r="H263" s="134">
        <v>0</v>
      </c>
      <c r="I263" s="134">
        <v>1143.25</v>
      </c>
      <c r="J263" s="221" t="e">
        <f t="shared" si="4"/>
        <v>#DIV/0!</v>
      </c>
      <c r="K263" s="221"/>
      <c r="L263" s="221"/>
      <c r="M263" s="221">
        <v>1143.25</v>
      </c>
      <c r="N263" s="221"/>
      <c r="O263" s="221"/>
      <c r="P263" s="221">
        <v>0</v>
      </c>
      <c r="Q263" s="221"/>
    </row>
    <row r="264" spans="1:17" ht="15" customHeight="1">
      <c r="A264" s="133" t="s">
        <v>625</v>
      </c>
      <c r="B264" s="220" t="s">
        <v>96</v>
      </c>
      <c r="C264" s="220"/>
      <c r="D264" s="220"/>
      <c r="E264" s="220"/>
      <c r="F264" s="220"/>
      <c r="G264" s="220"/>
      <c r="H264" s="134">
        <v>366.09</v>
      </c>
      <c r="I264" s="134">
        <v>366.09</v>
      </c>
      <c r="J264" s="221">
        <f t="shared" si="4"/>
        <v>100</v>
      </c>
      <c r="K264" s="221"/>
      <c r="L264" s="221"/>
      <c r="M264" s="221">
        <v>366.09</v>
      </c>
      <c r="N264" s="221"/>
      <c r="O264" s="221"/>
      <c r="P264" s="221">
        <v>0</v>
      </c>
      <c r="Q264" s="221"/>
    </row>
    <row r="265" spans="1:17" ht="15" customHeight="1">
      <c r="A265" s="133" t="s">
        <v>625</v>
      </c>
      <c r="B265" s="220" t="s">
        <v>96</v>
      </c>
      <c r="C265" s="220"/>
      <c r="D265" s="220"/>
      <c r="E265" s="220"/>
      <c r="F265" s="220"/>
      <c r="G265" s="220"/>
      <c r="H265" s="134">
        <v>366.09</v>
      </c>
      <c r="I265" s="134">
        <v>366.09</v>
      </c>
      <c r="J265" s="221">
        <f t="shared" si="4"/>
        <v>100</v>
      </c>
      <c r="K265" s="221"/>
      <c r="L265" s="221"/>
      <c r="M265" s="221">
        <v>366.09</v>
      </c>
      <c r="N265" s="221"/>
      <c r="O265" s="221"/>
      <c r="P265" s="221">
        <v>0</v>
      </c>
      <c r="Q265" s="221"/>
    </row>
    <row r="266" spans="1:17" ht="15" customHeight="1">
      <c r="A266" s="133" t="s">
        <v>626</v>
      </c>
      <c r="B266" s="220" t="s">
        <v>250</v>
      </c>
      <c r="C266" s="220"/>
      <c r="D266" s="220"/>
      <c r="E266" s="220"/>
      <c r="F266" s="220"/>
      <c r="G266" s="220"/>
      <c r="H266" s="134">
        <v>1500</v>
      </c>
      <c r="I266" s="134">
        <v>889.76</v>
      </c>
      <c r="J266" s="221">
        <f t="shared" si="4"/>
        <v>59.31733333333333</v>
      </c>
      <c r="K266" s="221"/>
      <c r="L266" s="221"/>
      <c r="M266" s="221">
        <v>889.76</v>
      </c>
      <c r="N266" s="221"/>
      <c r="O266" s="221"/>
      <c r="P266" s="221">
        <v>0</v>
      </c>
      <c r="Q266" s="221"/>
    </row>
    <row r="267" spans="1:17" ht="15" customHeight="1">
      <c r="A267" s="133" t="s">
        <v>626</v>
      </c>
      <c r="B267" s="220" t="s">
        <v>250</v>
      </c>
      <c r="C267" s="220"/>
      <c r="D267" s="220"/>
      <c r="E267" s="220"/>
      <c r="F267" s="220"/>
      <c r="G267" s="220"/>
      <c r="H267" s="134">
        <v>1500</v>
      </c>
      <c r="I267" s="134">
        <v>776.36</v>
      </c>
      <c r="J267" s="221">
        <f t="shared" si="4"/>
        <v>51.757333333333335</v>
      </c>
      <c r="K267" s="221"/>
      <c r="L267" s="221"/>
      <c r="M267" s="221">
        <v>776.36</v>
      </c>
      <c r="N267" s="221"/>
      <c r="O267" s="221"/>
      <c r="P267" s="221">
        <v>0</v>
      </c>
      <c r="Q267" s="221"/>
    </row>
    <row r="268" spans="1:17" ht="15" customHeight="1">
      <c r="A268" s="133" t="s">
        <v>626</v>
      </c>
      <c r="B268" s="220" t="s">
        <v>250</v>
      </c>
      <c r="C268" s="220"/>
      <c r="D268" s="220"/>
      <c r="E268" s="220"/>
      <c r="F268" s="220"/>
      <c r="G268" s="220"/>
      <c r="H268" s="134">
        <v>0</v>
      </c>
      <c r="I268" s="134">
        <v>113.4</v>
      </c>
      <c r="J268" s="221" t="e">
        <f t="shared" si="4"/>
        <v>#DIV/0!</v>
      </c>
      <c r="K268" s="221"/>
      <c r="L268" s="221"/>
      <c r="M268" s="221">
        <v>113.4</v>
      </c>
      <c r="N268" s="221"/>
      <c r="O268" s="221"/>
      <c r="P268" s="221">
        <v>0</v>
      </c>
      <c r="Q268" s="221"/>
    </row>
    <row r="269" spans="1:17" ht="15" customHeight="1">
      <c r="A269" s="133" t="s">
        <v>627</v>
      </c>
      <c r="B269" s="220" t="s">
        <v>252</v>
      </c>
      <c r="C269" s="220"/>
      <c r="D269" s="220"/>
      <c r="E269" s="220"/>
      <c r="F269" s="220"/>
      <c r="G269" s="220"/>
      <c r="H269" s="134">
        <v>16</v>
      </c>
      <c r="I269" s="134">
        <v>9.31</v>
      </c>
      <c r="J269" s="221">
        <f t="shared" si="4"/>
        <v>58.1875</v>
      </c>
      <c r="K269" s="221"/>
      <c r="L269" s="221"/>
      <c r="M269" s="221">
        <v>9.31</v>
      </c>
      <c r="N269" s="221"/>
      <c r="O269" s="221"/>
      <c r="P269" s="221">
        <v>0</v>
      </c>
      <c r="Q269" s="221"/>
    </row>
    <row r="270" spans="1:17" ht="15" customHeight="1">
      <c r="A270" s="133" t="s">
        <v>627</v>
      </c>
      <c r="B270" s="220" t="s">
        <v>252</v>
      </c>
      <c r="C270" s="220"/>
      <c r="D270" s="220"/>
      <c r="E270" s="220"/>
      <c r="F270" s="220"/>
      <c r="G270" s="220"/>
      <c r="H270" s="134">
        <v>16</v>
      </c>
      <c r="I270" s="134">
        <v>7.98</v>
      </c>
      <c r="J270" s="221">
        <f t="shared" si="4"/>
        <v>49.875</v>
      </c>
      <c r="K270" s="221"/>
      <c r="L270" s="221"/>
      <c r="M270" s="221">
        <v>7.98</v>
      </c>
      <c r="N270" s="221"/>
      <c r="O270" s="221"/>
      <c r="P270" s="221">
        <v>0</v>
      </c>
      <c r="Q270" s="221"/>
    </row>
    <row r="271" spans="1:17" ht="15" customHeight="1">
      <c r="A271" s="133" t="s">
        <v>627</v>
      </c>
      <c r="B271" s="220" t="s">
        <v>252</v>
      </c>
      <c r="C271" s="220"/>
      <c r="D271" s="220"/>
      <c r="E271" s="220"/>
      <c r="F271" s="220"/>
      <c r="G271" s="220"/>
      <c r="H271" s="134">
        <v>0</v>
      </c>
      <c r="I271" s="134">
        <v>1.33</v>
      </c>
      <c r="J271" s="221" t="e">
        <f t="shared" si="4"/>
        <v>#DIV/0!</v>
      </c>
      <c r="K271" s="221"/>
      <c r="L271" s="221"/>
      <c r="M271" s="221">
        <v>1.33</v>
      </c>
      <c r="N271" s="221"/>
      <c r="O271" s="221"/>
      <c r="P271" s="221">
        <v>0</v>
      </c>
      <c r="Q271" s="221"/>
    </row>
    <row r="272" spans="1:17" ht="15" customHeight="1">
      <c r="A272" s="133" t="s">
        <v>628</v>
      </c>
      <c r="B272" s="220" t="s">
        <v>254</v>
      </c>
      <c r="C272" s="220"/>
      <c r="D272" s="220"/>
      <c r="E272" s="220"/>
      <c r="F272" s="220"/>
      <c r="G272" s="220"/>
      <c r="H272" s="134">
        <v>520</v>
      </c>
      <c r="I272" s="134">
        <v>388.48</v>
      </c>
      <c r="J272" s="221">
        <f t="shared" si="4"/>
        <v>74.707692307692312</v>
      </c>
      <c r="K272" s="221"/>
      <c r="L272" s="221"/>
      <c r="M272" s="221">
        <v>388.48</v>
      </c>
      <c r="N272" s="221"/>
      <c r="O272" s="221"/>
      <c r="P272" s="221">
        <v>0</v>
      </c>
      <c r="Q272" s="221"/>
    </row>
    <row r="273" spans="1:17" ht="15" customHeight="1">
      <c r="A273" s="133" t="s">
        <v>628</v>
      </c>
      <c r="B273" s="220" t="s">
        <v>254</v>
      </c>
      <c r="C273" s="220"/>
      <c r="D273" s="220"/>
      <c r="E273" s="220"/>
      <c r="F273" s="220"/>
      <c r="G273" s="220"/>
      <c r="H273" s="134">
        <v>520</v>
      </c>
      <c r="I273" s="134">
        <v>366.56</v>
      </c>
      <c r="J273" s="221">
        <f t="shared" si="4"/>
        <v>70.492307692307691</v>
      </c>
      <c r="K273" s="221"/>
      <c r="L273" s="221"/>
      <c r="M273" s="221">
        <v>366.56</v>
      </c>
      <c r="N273" s="221"/>
      <c r="O273" s="221"/>
      <c r="P273" s="221">
        <v>0</v>
      </c>
      <c r="Q273" s="221"/>
    </row>
    <row r="274" spans="1:17" ht="15" customHeight="1">
      <c r="A274" s="133" t="s">
        <v>628</v>
      </c>
      <c r="B274" s="220" t="s">
        <v>254</v>
      </c>
      <c r="C274" s="220"/>
      <c r="D274" s="220"/>
      <c r="E274" s="220"/>
      <c r="F274" s="220"/>
      <c r="G274" s="220"/>
      <c r="H274" s="134">
        <v>0</v>
      </c>
      <c r="I274" s="134">
        <v>21.92</v>
      </c>
      <c r="J274" s="221" t="e">
        <f t="shared" si="4"/>
        <v>#DIV/0!</v>
      </c>
      <c r="K274" s="221"/>
      <c r="L274" s="221"/>
      <c r="M274" s="221">
        <v>21.92</v>
      </c>
      <c r="N274" s="221"/>
      <c r="O274" s="221"/>
      <c r="P274" s="221">
        <v>0</v>
      </c>
      <c r="Q274" s="221"/>
    </row>
    <row r="275" spans="1:17" ht="15" customHeight="1">
      <c r="A275" s="133" t="s">
        <v>629</v>
      </c>
      <c r="B275" s="220" t="s">
        <v>256</v>
      </c>
      <c r="C275" s="220"/>
      <c r="D275" s="220"/>
      <c r="E275" s="220"/>
      <c r="F275" s="220"/>
      <c r="G275" s="220"/>
      <c r="H275" s="134">
        <v>17787.080000000002</v>
      </c>
      <c r="I275" s="134">
        <v>13366.45</v>
      </c>
      <c r="J275" s="221">
        <f t="shared" si="4"/>
        <v>75.146960602864539</v>
      </c>
      <c r="K275" s="221"/>
      <c r="L275" s="221"/>
      <c r="M275" s="221">
        <v>13366.45</v>
      </c>
      <c r="N275" s="221"/>
      <c r="O275" s="221"/>
      <c r="P275" s="221">
        <v>0</v>
      </c>
      <c r="Q275" s="221"/>
    </row>
    <row r="276" spans="1:17" ht="15" customHeight="1">
      <c r="A276" s="133" t="s">
        <v>629</v>
      </c>
      <c r="B276" s="220" t="s">
        <v>256</v>
      </c>
      <c r="C276" s="220"/>
      <c r="D276" s="220"/>
      <c r="E276" s="220"/>
      <c r="F276" s="220"/>
      <c r="G276" s="220"/>
      <c r="H276" s="134">
        <v>17787.080000000002</v>
      </c>
      <c r="I276" s="134">
        <v>11747.51</v>
      </c>
      <c r="J276" s="221">
        <f t="shared" si="4"/>
        <v>66.045185606631335</v>
      </c>
      <c r="K276" s="221"/>
      <c r="L276" s="221"/>
      <c r="M276" s="221">
        <v>11747.51</v>
      </c>
      <c r="N276" s="221"/>
      <c r="O276" s="221"/>
      <c r="P276" s="221">
        <v>0</v>
      </c>
      <c r="Q276" s="221"/>
    </row>
    <row r="277" spans="1:17" ht="15" customHeight="1">
      <c r="A277" s="133" t="s">
        <v>629</v>
      </c>
      <c r="B277" s="220" t="s">
        <v>256</v>
      </c>
      <c r="C277" s="220"/>
      <c r="D277" s="220"/>
      <c r="E277" s="220"/>
      <c r="F277" s="220"/>
      <c r="G277" s="220"/>
      <c r="H277" s="134">
        <v>0</v>
      </c>
      <c r="I277" s="134">
        <v>1618.94</v>
      </c>
      <c r="J277" s="221" t="e">
        <f t="shared" si="4"/>
        <v>#DIV/0!</v>
      </c>
      <c r="K277" s="221"/>
      <c r="L277" s="221"/>
      <c r="M277" s="221">
        <v>1618.94</v>
      </c>
      <c r="N277" s="221"/>
      <c r="O277" s="221"/>
      <c r="P277" s="221">
        <v>0</v>
      </c>
      <c r="Q277" s="221"/>
    </row>
    <row r="278" spans="1:17">
      <c r="A278" s="133" t="s">
        <v>631</v>
      </c>
      <c r="B278" s="220" t="s">
        <v>258</v>
      </c>
      <c r="C278" s="220"/>
      <c r="D278" s="220"/>
      <c r="E278" s="220"/>
      <c r="F278" s="220"/>
      <c r="G278" s="220"/>
      <c r="H278" s="134">
        <v>78</v>
      </c>
      <c r="I278" s="134">
        <v>78</v>
      </c>
      <c r="J278" s="221">
        <f t="shared" si="4"/>
        <v>100</v>
      </c>
      <c r="K278" s="221"/>
      <c r="L278" s="221"/>
      <c r="M278" s="221">
        <v>78</v>
      </c>
      <c r="N278" s="221"/>
      <c r="O278" s="221"/>
      <c r="P278" s="221">
        <v>0</v>
      </c>
      <c r="Q278" s="221"/>
    </row>
    <row r="279" spans="1:17">
      <c r="A279" s="133" t="s">
        <v>631</v>
      </c>
      <c r="B279" s="220" t="s">
        <v>258</v>
      </c>
      <c r="C279" s="220"/>
      <c r="D279" s="220"/>
      <c r="E279" s="220"/>
      <c r="F279" s="220"/>
      <c r="G279" s="220"/>
      <c r="H279" s="134">
        <v>78</v>
      </c>
      <c r="I279" s="134">
        <v>78</v>
      </c>
      <c r="J279" s="221">
        <f t="shared" si="4"/>
        <v>100</v>
      </c>
      <c r="K279" s="221"/>
      <c r="L279" s="221"/>
      <c r="M279" s="221">
        <v>78</v>
      </c>
      <c r="N279" s="221"/>
      <c r="O279" s="221"/>
      <c r="P279" s="221">
        <v>0</v>
      </c>
      <c r="Q279" s="221"/>
    </row>
    <row r="280" spans="1:17" ht="15" customHeight="1">
      <c r="A280" s="133" t="s">
        <v>632</v>
      </c>
      <c r="B280" s="220" t="s">
        <v>260</v>
      </c>
      <c r="C280" s="220"/>
      <c r="D280" s="220"/>
      <c r="E280" s="220"/>
      <c r="F280" s="220"/>
      <c r="G280" s="220"/>
      <c r="H280" s="134">
        <v>4402</v>
      </c>
      <c r="I280" s="134">
        <v>1690.46</v>
      </c>
      <c r="J280" s="221">
        <f t="shared" si="4"/>
        <v>38.402089959109496</v>
      </c>
      <c r="K280" s="221"/>
      <c r="L280" s="221"/>
      <c r="M280" s="221">
        <v>1690.46</v>
      </c>
      <c r="N280" s="221"/>
      <c r="O280" s="221"/>
      <c r="P280" s="221">
        <v>0</v>
      </c>
      <c r="Q280" s="221"/>
    </row>
    <row r="281" spans="1:17" ht="15" customHeight="1">
      <c r="A281" s="133" t="s">
        <v>632</v>
      </c>
      <c r="B281" s="220" t="s">
        <v>260</v>
      </c>
      <c r="C281" s="220"/>
      <c r="D281" s="220"/>
      <c r="E281" s="220"/>
      <c r="F281" s="220"/>
      <c r="G281" s="220"/>
      <c r="H281" s="134">
        <v>4402</v>
      </c>
      <c r="I281" s="134">
        <v>1405.41</v>
      </c>
      <c r="J281" s="221">
        <f t="shared" si="4"/>
        <v>31.926624261699228</v>
      </c>
      <c r="K281" s="221"/>
      <c r="L281" s="221"/>
      <c r="M281" s="221">
        <v>1405.41</v>
      </c>
      <c r="N281" s="221"/>
      <c r="O281" s="221"/>
      <c r="P281" s="221">
        <v>0</v>
      </c>
      <c r="Q281" s="221"/>
    </row>
    <row r="282" spans="1:17" ht="15" customHeight="1">
      <c r="A282" s="133" t="s">
        <v>632</v>
      </c>
      <c r="B282" s="220" t="s">
        <v>260</v>
      </c>
      <c r="C282" s="220"/>
      <c r="D282" s="220"/>
      <c r="E282" s="220"/>
      <c r="F282" s="220"/>
      <c r="G282" s="220"/>
      <c r="H282" s="134">
        <v>0</v>
      </c>
      <c r="I282" s="134">
        <v>285.05</v>
      </c>
      <c r="J282" s="221" t="e">
        <f t="shared" si="4"/>
        <v>#DIV/0!</v>
      </c>
      <c r="K282" s="221"/>
      <c r="L282" s="221"/>
      <c r="M282" s="221">
        <v>285.05</v>
      </c>
      <c r="N282" s="221"/>
      <c r="O282" s="221"/>
      <c r="P282" s="221">
        <v>0</v>
      </c>
      <c r="Q282" s="221"/>
    </row>
    <row r="283" spans="1:17" ht="15" customHeight="1">
      <c r="A283" s="133" t="s">
        <v>633</v>
      </c>
      <c r="B283" s="220" t="s">
        <v>262</v>
      </c>
      <c r="C283" s="220"/>
      <c r="D283" s="220"/>
      <c r="E283" s="220"/>
      <c r="F283" s="220"/>
      <c r="G283" s="220"/>
      <c r="H283" s="134">
        <v>2875</v>
      </c>
      <c r="I283" s="134">
        <v>1907.88</v>
      </c>
      <c r="J283" s="221">
        <f t="shared" si="4"/>
        <v>66.361043478260868</v>
      </c>
      <c r="K283" s="221"/>
      <c r="L283" s="221"/>
      <c r="M283" s="221">
        <v>1907.88</v>
      </c>
      <c r="N283" s="221"/>
      <c r="O283" s="221"/>
      <c r="P283" s="221">
        <v>0</v>
      </c>
      <c r="Q283" s="221"/>
    </row>
    <row r="284" spans="1:17" ht="15" customHeight="1">
      <c r="A284" s="133" t="s">
        <v>633</v>
      </c>
      <c r="B284" s="220" t="s">
        <v>262</v>
      </c>
      <c r="C284" s="220"/>
      <c r="D284" s="220"/>
      <c r="E284" s="220"/>
      <c r="F284" s="220"/>
      <c r="G284" s="220"/>
      <c r="H284" s="134">
        <v>2875</v>
      </c>
      <c r="I284" s="134">
        <v>1603.25</v>
      </c>
      <c r="J284" s="221">
        <f t="shared" si="4"/>
        <v>55.765217391304347</v>
      </c>
      <c r="K284" s="221"/>
      <c r="L284" s="221"/>
      <c r="M284" s="221">
        <v>1603.25</v>
      </c>
      <c r="N284" s="221"/>
      <c r="O284" s="221"/>
      <c r="P284" s="221">
        <v>0</v>
      </c>
      <c r="Q284" s="221"/>
    </row>
    <row r="285" spans="1:17" ht="15" customHeight="1">
      <c r="A285" s="133" t="s">
        <v>633</v>
      </c>
      <c r="B285" s="220" t="s">
        <v>262</v>
      </c>
      <c r="C285" s="220"/>
      <c r="D285" s="220"/>
      <c r="E285" s="220"/>
      <c r="F285" s="220"/>
      <c r="G285" s="220"/>
      <c r="H285" s="134">
        <v>0</v>
      </c>
      <c r="I285" s="134">
        <v>304.63</v>
      </c>
      <c r="J285" s="221" t="e">
        <f t="shared" si="4"/>
        <v>#DIV/0!</v>
      </c>
      <c r="K285" s="221"/>
      <c r="L285" s="221"/>
      <c r="M285" s="221">
        <v>304.63</v>
      </c>
      <c r="N285" s="221"/>
      <c r="O285" s="221"/>
      <c r="P285" s="221">
        <v>0</v>
      </c>
      <c r="Q285" s="221"/>
    </row>
    <row r="286" spans="1:17" ht="15" customHeight="1">
      <c r="A286" s="133" t="s">
        <v>634</v>
      </c>
      <c r="B286" s="220" t="s">
        <v>264</v>
      </c>
      <c r="C286" s="220"/>
      <c r="D286" s="220"/>
      <c r="E286" s="220"/>
      <c r="F286" s="220"/>
      <c r="G286" s="220"/>
      <c r="H286" s="134">
        <v>150</v>
      </c>
      <c r="I286" s="134">
        <v>75</v>
      </c>
      <c r="J286" s="221">
        <f t="shared" ref="J286:J342" si="5">I286/H286*100</f>
        <v>50</v>
      </c>
      <c r="K286" s="221"/>
      <c r="L286" s="221"/>
      <c r="M286" s="221">
        <v>75</v>
      </c>
      <c r="N286" s="221"/>
      <c r="O286" s="221"/>
      <c r="P286" s="221">
        <v>0</v>
      </c>
      <c r="Q286" s="221"/>
    </row>
    <row r="287" spans="1:17" ht="15" customHeight="1">
      <c r="A287" s="133" t="s">
        <v>634</v>
      </c>
      <c r="B287" s="220" t="s">
        <v>264</v>
      </c>
      <c r="C287" s="220"/>
      <c r="D287" s="220"/>
      <c r="E287" s="220"/>
      <c r="F287" s="220"/>
      <c r="G287" s="220"/>
      <c r="H287" s="134">
        <v>150</v>
      </c>
      <c r="I287" s="134">
        <v>75</v>
      </c>
      <c r="J287" s="221">
        <f t="shared" si="5"/>
        <v>50</v>
      </c>
      <c r="K287" s="221"/>
      <c r="L287" s="221"/>
      <c r="M287" s="221">
        <v>75</v>
      </c>
      <c r="N287" s="221"/>
      <c r="O287" s="221"/>
      <c r="P287" s="221">
        <v>0</v>
      </c>
      <c r="Q287" s="221"/>
    </row>
    <row r="288" spans="1:17" ht="15" customHeight="1">
      <c r="A288" s="133" t="s">
        <v>635</v>
      </c>
      <c r="B288" s="220" t="s">
        <v>266</v>
      </c>
      <c r="C288" s="220"/>
      <c r="D288" s="220"/>
      <c r="E288" s="220"/>
      <c r="F288" s="220"/>
      <c r="G288" s="220"/>
      <c r="H288" s="134">
        <v>222.97</v>
      </c>
      <c r="I288" s="134">
        <v>167.93</v>
      </c>
      <c r="J288" s="221">
        <f t="shared" si="5"/>
        <v>75.31506480692471</v>
      </c>
      <c r="K288" s="221"/>
      <c r="L288" s="221"/>
      <c r="M288" s="221">
        <v>167.93</v>
      </c>
      <c r="N288" s="221"/>
      <c r="O288" s="221"/>
      <c r="P288" s="221">
        <v>0</v>
      </c>
      <c r="Q288" s="221"/>
    </row>
    <row r="289" spans="1:17" ht="15" customHeight="1">
      <c r="A289" s="133" t="s">
        <v>635</v>
      </c>
      <c r="B289" s="220" t="s">
        <v>266</v>
      </c>
      <c r="C289" s="220"/>
      <c r="D289" s="220"/>
      <c r="E289" s="220"/>
      <c r="F289" s="220"/>
      <c r="G289" s="220"/>
      <c r="H289" s="134">
        <v>222.97</v>
      </c>
      <c r="I289" s="134">
        <v>167.93</v>
      </c>
      <c r="J289" s="221">
        <f t="shared" si="5"/>
        <v>75.31506480692471</v>
      </c>
      <c r="K289" s="221"/>
      <c r="L289" s="221"/>
      <c r="M289" s="221">
        <v>167.93</v>
      </c>
      <c r="N289" s="221"/>
      <c r="O289" s="221"/>
      <c r="P289" s="221">
        <v>0</v>
      </c>
      <c r="Q289" s="221"/>
    </row>
    <row r="290" spans="1:17" ht="15" customHeight="1">
      <c r="A290" s="133" t="s">
        <v>636</v>
      </c>
      <c r="B290" s="220" t="s">
        <v>268</v>
      </c>
      <c r="C290" s="220"/>
      <c r="D290" s="220"/>
      <c r="E290" s="220"/>
      <c r="F290" s="220"/>
      <c r="G290" s="220"/>
      <c r="H290" s="134">
        <v>3653.64</v>
      </c>
      <c r="I290" s="134">
        <v>2127.79</v>
      </c>
      <c r="J290" s="221">
        <f t="shared" si="5"/>
        <v>58.237538454801239</v>
      </c>
      <c r="K290" s="221"/>
      <c r="L290" s="221"/>
      <c r="M290" s="221">
        <v>2127.79</v>
      </c>
      <c r="N290" s="221"/>
      <c r="O290" s="221"/>
      <c r="P290" s="221">
        <v>0</v>
      </c>
      <c r="Q290" s="221"/>
    </row>
    <row r="291" spans="1:17" ht="15" customHeight="1">
      <c r="A291" s="133" t="s">
        <v>636</v>
      </c>
      <c r="B291" s="220" t="s">
        <v>268</v>
      </c>
      <c r="C291" s="220"/>
      <c r="D291" s="220"/>
      <c r="E291" s="220"/>
      <c r="F291" s="220"/>
      <c r="G291" s="220"/>
      <c r="H291" s="134">
        <v>3653.64</v>
      </c>
      <c r="I291" s="134">
        <v>1823.82</v>
      </c>
      <c r="J291" s="221">
        <f t="shared" si="5"/>
        <v>49.917890104115351</v>
      </c>
      <c r="K291" s="221"/>
      <c r="L291" s="221"/>
      <c r="M291" s="221">
        <v>1823.82</v>
      </c>
      <c r="N291" s="221"/>
      <c r="O291" s="221"/>
      <c r="P291" s="221">
        <v>0</v>
      </c>
      <c r="Q291" s="221"/>
    </row>
    <row r="292" spans="1:17" ht="15" customHeight="1">
      <c r="A292" s="133" t="s">
        <v>636</v>
      </c>
      <c r="B292" s="220" t="s">
        <v>268</v>
      </c>
      <c r="C292" s="220"/>
      <c r="D292" s="220"/>
      <c r="E292" s="220"/>
      <c r="F292" s="220"/>
      <c r="G292" s="220"/>
      <c r="H292" s="134">
        <v>0</v>
      </c>
      <c r="I292" s="134">
        <v>303.97000000000003</v>
      </c>
      <c r="J292" s="221" t="e">
        <f t="shared" si="5"/>
        <v>#DIV/0!</v>
      </c>
      <c r="K292" s="221"/>
      <c r="L292" s="221"/>
      <c r="M292" s="221">
        <v>303.97000000000003</v>
      </c>
      <c r="N292" s="221"/>
      <c r="O292" s="221"/>
      <c r="P292" s="221">
        <v>0</v>
      </c>
      <c r="Q292" s="221"/>
    </row>
    <row r="293" spans="1:17" ht="15" customHeight="1">
      <c r="A293" s="133" t="s">
        <v>637</v>
      </c>
      <c r="B293" s="220" t="s">
        <v>270</v>
      </c>
      <c r="C293" s="220"/>
      <c r="D293" s="220"/>
      <c r="E293" s="220"/>
      <c r="F293" s="220"/>
      <c r="G293" s="220"/>
      <c r="H293" s="134">
        <v>120</v>
      </c>
      <c r="I293" s="134">
        <v>58.1</v>
      </c>
      <c r="J293" s="221">
        <f t="shared" si="5"/>
        <v>48.416666666666671</v>
      </c>
      <c r="K293" s="221"/>
      <c r="L293" s="221"/>
      <c r="M293" s="221">
        <v>58.1</v>
      </c>
      <c r="N293" s="221"/>
      <c r="O293" s="221"/>
      <c r="P293" s="221">
        <v>0</v>
      </c>
      <c r="Q293" s="221"/>
    </row>
    <row r="294" spans="1:17" ht="15" customHeight="1">
      <c r="A294" s="133" t="s">
        <v>637</v>
      </c>
      <c r="B294" s="220" t="s">
        <v>270</v>
      </c>
      <c r="C294" s="220"/>
      <c r="D294" s="220"/>
      <c r="E294" s="220"/>
      <c r="F294" s="220"/>
      <c r="G294" s="220"/>
      <c r="H294" s="134">
        <v>100</v>
      </c>
      <c r="I294" s="134">
        <v>49.8</v>
      </c>
      <c r="J294" s="221">
        <f t="shared" si="5"/>
        <v>49.8</v>
      </c>
      <c r="K294" s="221"/>
      <c r="L294" s="221"/>
      <c r="M294" s="221">
        <v>49.8</v>
      </c>
      <c r="N294" s="221"/>
      <c r="O294" s="221"/>
      <c r="P294" s="221">
        <v>0</v>
      </c>
      <c r="Q294" s="221"/>
    </row>
    <row r="295" spans="1:17" ht="15" customHeight="1">
      <c r="A295" s="133" t="s">
        <v>637</v>
      </c>
      <c r="B295" s="220" t="s">
        <v>270</v>
      </c>
      <c r="C295" s="220"/>
      <c r="D295" s="220"/>
      <c r="E295" s="220"/>
      <c r="F295" s="220"/>
      <c r="G295" s="220"/>
      <c r="H295" s="134">
        <v>20</v>
      </c>
      <c r="I295" s="134">
        <v>8.3000000000000007</v>
      </c>
      <c r="J295" s="221">
        <f t="shared" si="5"/>
        <v>41.5</v>
      </c>
      <c r="K295" s="221"/>
      <c r="L295" s="221"/>
      <c r="M295" s="221">
        <v>8.3000000000000007</v>
      </c>
      <c r="N295" s="221"/>
      <c r="O295" s="221"/>
      <c r="P295" s="221">
        <v>0</v>
      </c>
      <c r="Q295" s="221"/>
    </row>
    <row r="296" spans="1:17" ht="24.75" customHeight="1">
      <c r="A296" s="133" t="s">
        <v>638</v>
      </c>
      <c r="B296" s="220" t="s">
        <v>272</v>
      </c>
      <c r="C296" s="220"/>
      <c r="D296" s="220"/>
      <c r="E296" s="220"/>
      <c r="F296" s="220"/>
      <c r="G296" s="220"/>
      <c r="H296" s="134">
        <v>2456.1999999999998</v>
      </c>
      <c r="I296" s="134">
        <v>2400</v>
      </c>
      <c r="J296" s="221">
        <f t="shared" si="5"/>
        <v>97.711912710691323</v>
      </c>
      <c r="K296" s="221"/>
      <c r="L296" s="221"/>
      <c r="M296" s="221">
        <v>2400</v>
      </c>
      <c r="N296" s="221"/>
      <c r="O296" s="221"/>
      <c r="P296" s="221">
        <v>0</v>
      </c>
      <c r="Q296" s="221"/>
    </row>
    <row r="297" spans="1:17" ht="28.5" customHeight="1">
      <c r="A297" s="133" t="s">
        <v>638</v>
      </c>
      <c r="B297" s="220" t="s">
        <v>272</v>
      </c>
      <c r="C297" s="220"/>
      <c r="D297" s="220"/>
      <c r="E297" s="220"/>
      <c r="F297" s="220"/>
      <c r="G297" s="220"/>
      <c r="H297" s="134">
        <v>2456.1999999999998</v>
      </c>
      <c r="I297" s="134">
        <v>2400</v>
      </c>
      <c r="J297" s="221">
        <f t="shared" si="5"/>
        <v>97.711912710691323</v>
      </c>
      <c r="K297" s="221"/>
      <c r="L297" s="221"/>
      <c r="M297" s="221">
        <v>2400</v>
      </c>
      <c r="N297" s="221"/>
      <c r="O297" s="221"/>
      <c r="P297" s="221">
        <v>0</v>
      </c>
      <c r="Q297" s="221"/>
    </row>
    <row r="298" spans="1:17" ht="15" customHeight="1">
      <c r="A298" s="133" t="s">
        <v>653</v>
      </c>
      <c r="B298" s="220" t="s">
        <v>299</v>
      </c>
      <c r="C298" s="220"/>
      <c r="D298" s="220"/>
      <c r="E298" s="220"/>
      <c r="F298" s="220"/>
      <c r="G298" s="220"/>
      <c r="H298" s="134">
        <v>43.8</v>
      </c>
      <c r="I298" s="134">
        <v>0</v>
      </c>
      <c r="J298" s="221">
        <f t="shared" si="5"/>
        <v>0</v>
      </c>
      <c r="K298" s="221"/>
      <c r="L298" s="221"/>
      <c r="M298" s="221">
        <v>0</v>
      </c>
      <c r="N298" s="221"/>
      <c r="O298" s="221"/>
      <c r="P298" s="221">
        <v>0</v>
      </c>
      <c r="Q298" s="221"/>
    </row>
    <row r="299" spans="1:17" ht="15" customHeight="1">
      <c r="A299" s="133" t="s">
        <v>653</v>
      </c>
      <c r="B299" s="220" t="s">
        <v>299</v>
      </c>
      <c r="C299" s="220"/>
      <c r="D299" s="220"/>
      <c r="E299" s="220"/>
      <c r="F299" s="220"/>
      <c r="G299" s="220"/>
      <c r="H299" s="134">
        <v>43.8</v>
      </c>
      <c r="I299" s="134">
        <v>0</v>
      </c>
      <c r="J299" s="221">
        <f t="shared" si="5"/>
        <v>0</v>
      </c>
      <c r="K299" s="221"/>
      <c r="L299" s="221"/>
      <c r="M299" s="221">
        <v>0</v>
      </c>
      <c r="N299" s="221"/>
      <c r="O299" s="221"/>
      <c r="P299" s="221">
        <v>0</v>
      </c>
      <c r="Q299" s="221"/>
    </row>
    <row r="300" spans="1:17" ht="15" customHeight="1">
      <c r="A300" s="133" t="s">
        <v>640</v>
      </c>
      <c r="B300" s="220" t="s">
        <v>274</v>
      </c>
      <c r="C300" s="220"/>
      <c r="D300" s="220"/>
      <c r="E300" s="220"/>
      <c r="F300" s="220"/>
      <c r="G300" s="220"/>
      <c r="H300" s="134">
        <v>1742.93</v>
      </c>
      <c r="I300" s="134">
        <v>1141.49</v>
      </c>
      <c r="J300" s="221">
        <f t="shared" si="5"/>
        <v>65.492590063857975</v>
      </c>
      <c r="K300" s="221"/>
      <c r="L300" s="221"/>
      <c r="M300" s="221">
        <v>1141.49</v>
      </c>
      <c r="N300" s="221"/>
      <c r="O300" s="221"/>
      <c r="P300" s="221">
        <v>0</v>
      </c>
      <c r="Q300" s="221"/>
    </row>
    <row r="301" spans="1:17" ht="15" customHeight="1">
      <c r="A301" s="133" t="s">
        <v>640</v>
      </c>
      <c r="B301" s="220" t="s">
        <v>274</v>
      </c>
      <c r="C301" s="220"/>
      <c r="D301" s="220"/>
      <c r="E301" s="220"/>
      <c r="F301" s="220"/>
      <c r="G301" s="220"/>
      <c r="H301" s="134">
        <v>1195</v>
      </c>
      <c r="I301" s="134">
        <v>693.56</v>
      </c>
      <c r="J301" s="221">
        <f t="shared" si="5"/>
        <v>58.038493723849371</v>
      </c>
      <c r="K301" s="221"/>
      <c r="L301" s="221"/>
      <c r="M301" s="221">
        <v>693.56</v>
      </c>
      <c r="N301" s="221"/>
      <c r="O301" s="221"/>
      <c r="P301" s="221">
        <v>0</v>
      </c>
      <c r="Q301" s="221"/>
    </row>
    <row r="302" spans="1:17" ht="15" customHeight="1">
      <c r="A302" s="133" t="s">
        <v>640</v>
      </c>
      <c r="B302" s="220" t="s">
        <v>274</v>
      </c>
      <c r="C302" s="220"/>
      <c r="D302" s="220"/>
      <c r="E302" s="220"/>
      <c r="F302" s="220"/>
      <c r="G302" s="220"/>
      <c r="H302" s="134">
        <v>100</v>
      </c>
      <c r="I302" s="134">
        <v>0</v>
      </c>
      <c r="J302" s="221">
        <f t="shared" si="5"/>
        <v>0</v>
      </c>
      <c r="K302" s="221"/>
      <c r="L302" s="221"/>
      <c r="M302" s="221">
        <v>0</v>
      </c>
      <c r="N302" s="221"/>
      <c r="O302" s="221"/>
      <c r="P302" s="221">
        <v>0</v>
      </c>
      <c r="Q302" s="221"/>
    </row>
    <row r="303" spans="1:17" ht="15" customHeight="1">
      <c r="A303" s="133" t="s">
        <v>640</v>
      </c>
      <c r="B303" s="220" t="s">
        <v>274</v>
      </c>
      <c r="C303" s="220"/>
      <c r="D303" s="220"/>
      <c r="E303" s="220"/>
      <c r="F303" s="220"/>
      <c r="G303" s="220"/>
      <c r="H303" s="134">
        <v>447.93</v>
      </c>
      <c r="I303" s="134">
        <v>447.93</v>
      </c>
      <c r="J303" s="221">
        <f t="shared" si="5"/>
        <v>100</v>
      </c>
      <c r="K303" s="221"/>
      <c r="L303" s="221"/>
      <c r="M303" s="221">
        <v>447.93</v>
      </c>
      <c r="N303" s="221"/>
      <c r="O303" s="221"/>
      <c r="P303" s="221">
        <v>0</v>
      </c>
      <c r="Q303" s="221"/>
    </row>
    <row r="304" spans="1:17" ht="15" customHeight="1">
      <c r="A304" s="133" t="s">
        <v>641</v>
      </c>
      <c r="B304" s="220" t="s">
        <v>276</v>
      </c>
      <c r="C304" s="220"/>
      <c r="D304" s="220"/>
      <c r="E304" s="220"/>
      <c r="F304" s="220"/>
      <c r="G304" s="220"/>
      <c r="H304" s="134">
        <v>1020.34</v>
      </c>
      <c r="I304" s="134">
        <v>585.12</v>
      </c>
      <c r="J304" s="221">
        <f t="shared" si="5"/>
        <v>57.345590685457793</v>
      </c>
      <c r="K304" s="221"/>
      <c r="L304" s="221"/>
      <c r="M304" s="221">
        <v>585.12</v>
      </c>
      <c r="N304" s="221"/>
      <c r="O304" s="221"/>
      <c r="P304" s="221">
        <v>0</v>
      </c>
      <c r="Q304" s="221"/>
    </row>
    <row r="305" spans="1:17" ht="15" customHeight="1">
      <c r="A305" s="133" t="s">
        <v>641</v>
      </c>
      <c r="B305" s="220" t="s">
        <v>276</v>
      </c>
      <c r="C305" s="220"/>
      <c r="D305" s="220"/>
      <c r="E305" s="220"/>
      <c r="F305" s="220"/>
      <c r="G305" s="220"/>
      <c r="H305" s="134">
        <v>1020.34</v>
      </c>
      <c r="I305" s="134">
        <v>510.46</v>
      </c>
      <c r="J305" s="221">
        <f t="shared" si="5"/>
        <v>50.02842189858282</v>
      </c>
      <c r="K305" s="221"/>
      <c r="L305" s="221"/>
      <c r="M305" s="221">
        <v>510.46</v>
      </c>
      <c r="N305" s="221"/>
      <c r="O305" s="221"/>
      <c r="P305" s="221">
        <v>0</v>
      </c>
      <c r="Q305" s="221"/>
    </row>
    <row r="306" spans="1:17" ht="15" customHeight="1">
      <c r="A306" s="133" t="s">
        <v>641</v>
      </c>
      <c r="B306" s="220" t="s">
        <v>276</v>
      </c>
      <c r="C306" s="220"/>
      <c r="D306" s="220"/>
      <c r="E306" s="220"/>
      <c r="F306" s="220"/>
      <c r="G306" s="220"/>
      <c r="H306" s="134">
        <v>0</v>
      </c>
      <c r="I306" s="134">
        <v>74.66</v>
      </c>
      <c r="J306" s="221" t="e">
        <f t="shared" si="5"/>
        <v>#DIV/0!</v>
      </c>
      <c r="K306" s="221"/>
      <c r="L306" s="221"/>
      <c r="M306" s="221">
        <v>74.66</v>
      </c>
      <c r="N306" s="221"/>
      <c r="O306" s="221"/>
      <c r="P306" s="221">
        <v>0</v>
      </c>
      <c r="Q306" s="221"/>
    </row>
    <row r="307" spans="1:17" ht="15" customHeight="1">
      <c r="A307" s="133" t="s">
        <v>643</v>
      </c>
      <c r="B307" s="220" t="s">
        <v>278</v>
      </c>
      <c r="C307" s="220"/>
      <c r="D307" s="220"/>
      <c r="E307" s="220"/>
      <c r="F307" s="220"/>
      <c r="G307" s="220"/>
      <c r="H307" s="134">
        <v>2513.7199999999998</v>
      </c>
      <c r="I307" s="134">
        <v>1137.1400000000001</v>
      </c>
      <c r="J307" s="221">
        <f t="shared" si="5"/>
        <v>45.237337491844762</v>
      </c>
      <c r="K307" s="221"/>
      <c r="L307" s="221"/>
      <c r="M307" s="221">
        <v>1137.1400000000001</v>
      </c>
      <c r="N307" s="221"/>
      <c r="O307" s="221"/>
      <c r="P307" s="221">
        <v>0</v>
      </c>
      <c r="Q307" s="221"/>
    </row>
    <row r="308" spans="1:17" ht="15" customHeight="1">
      <c r="A308" s="133" t="s">
        <v>643</v>
      </c>
      <c r="B308" s="220" t="s">
        <v>278</v>
      </c>
      <c r="C308" s="220"/>
      <c r="D308" s="220"/>
      <c r="E308" s="220"/>
      <c r="F308" s="220"/>
      <c r="G308" s="220"/>
      <c r="H308" s="134">
        <v>2513.7199999999998</v>
      </c>
      <c r="I308" s="134">
        <v>1016.23</v>
      </c>
      <c r="J308" s="221">
        <f t="shared" si="5"/>
        <v>40.427334786690643</v>
      </c>
      <c r="K308" s="221"/>
      <c r="L308" s="221"/>
      <c r="M308" s="221">
        <v>1016.23</v>
      </c>
      <c r="N308" s="221"/>
      <c r="O308" s="221"/>
      <c r="P308" s="221">
        <v>0</v>
      </c>
      <c r="Q308" s="221"/>
    </row>
    <row r="309" spans="1:17" ht="15" customHeight="1">
      <c r="A309" s="133" t="s">
        <v>643</v>
      </c>
      <c r="B309" s="220" t="s">
        <v>278</v>
      </c>
      <c r="C309" s="220"/>
      <c r="D309" s="220"/>
      <c r="E309" s="220"/>
      <c r="F309" s="220"/>
      <c r="G309" s="220"/>
      <c r="H309" s="134">
        <v>0</v>
      </c>
      <c r="I309" s="134">
        <v>120.91</v>
      </c>
      <c r="J309" s="221" t="e">
        <f t="shared" si="5"/>
        <v>#DIV/0!</v>
      </c>
      <c r="K309" s="221"/>
      <c r="L309" s="221"/>
      <c r="M309" s="221">
        <v>120.91</v>
      </c>
      <c r="N309" s="221"/>
      <c r="O309" s="221"/>
      <c r="P309" s="221">
        <v>0</v>
      </c>
      <c r="Q309" s="221"/>
    </row>
    <row r="310" spans="1:17" ht="26.25" customHeight="1">
      <c r="A310" s="133" t="s">
        <v>644</v>
      </c>
      <c r="B310" s="220" t="s">
        <v>280</v>
      </c>
      <c r="C310" s="220"/>
      <c r="D310" s="220"/>
      <c r="E310" s="220"/>
      <c r="F310" s="220"/>
      <c r="G310" s="220"/>
      <c r="H310" s="134">
        <v>499</v>
      </c>
      <c r="I310" s="134">
        <v>421.45</v>
      </c>
      <c r="J310" s="221">
        <f t="shared" si="5"/>
        <v>84.458917835671343</v>
      </c>
      <c r="K310" s="221"/>
      <c r="L310" s="221"/>
      <c r="M310" s="221">
        <v>421.45</v>
      </c>
      <c r="N310" s="221"/>
      <c r="O310" s="221"/>
      <c r="P310" s="221">
        <v>0</v>
      </c>
      <c r="Q310" s="221"/>
    </row>
    <row r="311" spans="1:17" ht="26.25" customHeight="1">
      <c r="A311" s="133" t="s">
        <v>644</v>
      </c>
      <c r="B311" s="220" t="s">
        <v>280</v>
      </c>
      <c r="C311" s="220"/>
      <c r="D311" s="220"/>
      <c r="E311" s="220"/>
      <c r="F311" s="220"/>
      <c r="G311" s="220"/>
      <c r="H311" s="134">
        <v>99</v>
      </c>
      <c r="I311" s="134">
        <v>99</v>
      </c>
      <c r="J311" s="221">
        <f t="shared" si="5"/>
        <v>100</v>
      </c>
      <c r="K311" s="221"/>
      <c r="L311" s="221"/>
      <c r="M311" s="221">
        <v>99</v>
      </c>
      <c r="N311" s="221"/>
      <c r="O311" s="221"/>
      <c r="P311" s="221">
        <v>0</v>
      </c>
      <c r="Q311" s="221"/>
    </row>
    <row r="312" spans="1:17" ht="21.75" customHeight="1">
      <c r="A312" s="133" t="s">
        <v>644</v>
      </c>
      <c r="B312" s="220" t="s">
        <v>280</v>
      </c>
      <c r="C312" s="220"/>
      <c r="D312" s="220"/>
      <c r="E312" s="220"/>
      <c r="F312" s="220"/>
      <c r="G312" s="220"/>
      <c r="H312" s="134">
        <v>400</v>
      </c>
      <c r="I312" s="134">
        <v>322.45</v>
      </c>
      <c r="J312" s="221">
        <f t="shared" si="5"/>
        <v>80.612499999999997</v>
      </c>
      <c r="K312" s="221"/>
      <c r="L312" s="221"/>
      <c r="M312" s="221">
        <v>322.45</v>
      </c>
      <c r="N312" s="221"/>
      <c r="O312" s="221"/>
      <c r="P312" s="221">
        <v>0</v>
      </c>
      <c r="Q312" s="221"/>
    </row>
    <row r="313" spans="1:17" ht="15" customHeight="1">
      <c r="A313" s="133" t="s">
        <v>645</v>
      </c>
      <c r="B313" s="220" t="s">
        <v>282</v>
      </c>
      <c r="C313" s="220"/>
      <c r="D313" s="220"/>
      <c r="E313" s="220"/>
      <c r="F313" s="220"/>
      <c r="G313" s="220"/>
      <c r="H313" s="134">
        <v>663</v>
      </c>
      <c r="I313" s="134">
        <v>386.75</v>
      </c>
      <c r="J313" s="221">
        <f t="shared" si="5"/>
        <v>58.333333333333336</v>
      </c>
      <c r="K313" s="221"/>
      <c r="L313" s="221"/>
      <c r="M313" s="221">
        <v>386.75</v>
      </c>
      <c r="N313" s="221"/>
      <c r="O313" s="221"/>
      <c r="P313" s="221">
        <v>0</v>
      </c>
      <c r="Q313" s="221"/>
    </row>
    <row r="314" spans="1:17" ht="15" customHeight="1">
      <c r="A314" s="133" t="s">
        <v>645</v>
      </c>
      <c r="B314" s="220" t="s">
        <v>282</v>
      </c>
      <c r="C314" s="220"/>
      <c r="D314" s="220"/>
      <c r="E314" s="220"/>
      <c r="F314" s="220"/>
      <c r="G314" s="220"/>
      <c r="H314" s="134">
        <v>663</v>
      </c>
      <c r="I314" s="134">
        <v>331.5</v>
      </c>
      <c r="J314" s="221">
        <f t="shared" si="5"/>
        <v>50</v>
      </c>
      <c r="K314" s="221"/>
      <c r="L314" s="221"/>
      <c r="M314" s="221">
        <v>331.5</v>
      </c>
      <c r="N314" s="221"/>
      <c r="O314" s="221"/>
      <c r="P314" s="221">
        <v>0</v>
      </c>
      <c r="Q314" s="221"/>
    </row>
    <row r="315" spans="1:17" ht="15" customHeight="1">
      <c r="A315" s="133" t="s">
        <v>645</v>
      </c>
      <c r="B315" s="220" t="s">
        <v>282</v>
      </c>
      <c r="C315" s="220"/>
      <c r="D315" s="220"/>
      <c r="E315" s="220"/>
      <c r="F315" s="220"/>
      <c r="G315" s="220"/>
      <c r="H315" s="134">
        <v>0</v>
      </c>
      <c r="I315" s="134">
        <v>55.25</v>
      </c>
      <c r="J315" s="221" t="e">
        <f t="shared" si="5"/>
        <v>#DIV/0!</v>
      </c>
      <c r="K315" s="221"/>
      <c r="L315" s="221"/>
      <c r="M315" s="221">
        <v>55.25</v>
      </c>
      <c r="N315" s="221"/>
      <c r="O315" s="221"/>
      <c r="P315" s="221">
        <v>0</v>
      </c>
      <c r="Q315" s="221"/>
    </row>
    <row r="316" spans="1:17" ht="15" customHeight="1">
      <c r="A316" s="133" t="s">
        <v>646</v>
      </c>
      <c r="B316" s="220" t="s">
        <v>284</v>
      </c>
      <c r="C316" s="220"/>
      <c r="D316" s="220"/>
      <c r="E316" s="220"/>
      <c r="F316" s="220"/>
      <c r="G316" s="220"/>
      <c r="H316" s="134">
        <v>1122</v>
      </c>
      <c r="I316" s="134">
        <v>300</v>
      </c>
      <c r="J316" s="221">
        <f t="shared" si="5"/>
        <v>26.737967914438503</v>
      </c>
      <c r="K316" s="221"/>
      <c r="L316" s="221"/>
      <c r="M316" s="221">
        <v>300</v>
      </c>
      <c r="N316" s="221"/>
      <c r="O316" s="221"/>
      <c r="P316" s="221">
        <v>0</v>
      </c>
      <c r="Q316" s="221"/>
    </row>
    <row r="317" spans="1:17" ht="15" customHeight="1">
      <c r="A317" s="133" t="s">
        <v>646</v>
      </c>
      <c r="B317" s="220" t="s">
        <v>284</v>
      </c>
      <c r="C317" s="220"/>
      <c r="D317" s="220"/>
      <c r="E317" s="220"/>
      <c r="F317" s="220"/>
      <c r="G317" s="220"/>
      <c r="H317" s="134">
        <v>1022</v>
      </c>
      <c r="I317" s="134">
        <v>300</v>
      </c>
      <c r="J317" s="221">
        <f t="shared" si="5"/>
        <v>29.354207436399214</v>
      </c>
      <c r="K317" s="221"/>
      <c r="L317" s="221"/>
      <c r="M317" s="221">
        <v>300</v>
      </c>
      <c r="N317" s="221"/>
      <c r="O317" s="221"/>
      <c r="P317" s="221">
        <v>0</v>
      </c>
      <c r="Q317" s="221"/>
    </row>
    <row r="318" spans="1:17" ht="15" customHeight="1">
      <c r="A318" s="133" t="s">
        <v>646</v>
      </c>
      <c r="B318" s="220" t="s">
        <v>284</v>
      </c>
      <c r="C318" s="220"/>
      <c r="D318" s="220"/>
      <c r="E318" s="220"/>
      <c r="F318" s="220"/>
      <c r="G318" s="220"/>
      <c r="H318" s="134">
        <v>100</v>
      </c>
      <c r="I318" s="134">
        <v>0</v>
      </c>
      <c r="J318" s="221">
        <f t="shared" si="5"/>
        <v>0</v>
      </c>
      <c r="K318" s="221"/>
      <c r="L318" s="221"/>
      <c r="M318" s="221">
        <v>0</v>
      </c>
      <c r="N318" s="221"/>
      <c r="O318" s="221"/>
      <c r="P318" s="221">
        <v>0</v>
      </c>
      <c r="Q318" s="221"/>
    </row>
    <row r="319" spans="1:17" ht="15" customHeight="1">
      <c r="A319" s="133" t="s">
        <v>654</v>
      </c>
      <c r="B319" s="220" t="s">
        <v>286</v>
      </c>
      <c r="C319" s="220"/>
      <c r="D319" s="220"/>
      <c r="E319" s="220"/>
      <c r="F319" s="220"/>
      <c r="G319" s="220"/>
      <c r="H319" s="134">
        <v>197</v>
      </c>
      <c r="I319" s="134">
        <v>0</v>
      </c>
      <c r="J319" s="221">
        <f t="shared" si="5"/>
        <v>0</v>
      </c>
      <c r="K319" s="221"/>
      <c r="L319" s="221"/>
      <c r="M319" s="221">
        <v>0</v>
      </c>
      <c r="N319" s="221"/>
      <c r="O319" s="221"/>
      <c r="P319" s="221">
        <v>0</v>
      </c>
      <c r="Q319" s="221"/>
    </row>
    <row r="320" spans="1:17" ht="15" customHeight="1">
      <c r="A320" s="133" t="s">
        <v>654</v>
      </c>
      <c r="B320" s="220" t="s">
        <v>286</v>
      </c>
      <c r="C320" s="220"/>
      <c r="D320" s="220"/>
      <c r="E320" s="220"/>
      <c r="F320" s="220"/>
      <c r="G320" s="220"/>
      <c r="H320" s="134">
        <v>197</v>
      </c>
      <c r="I320" s="134">
        <v>0</v>
      </c>
      <c r="J320" s="221">
        <f t="shared" si="5"/>
        <v>0</v>
      </c>
      <c r="K320" s="221"/>
      <c r="L320" s="221"/>
      <c r="M320" s="221">
        <v>0</v>
      </c>
      <c r="N320" s="221"/>
      <c r="O320" s="221"/>
      <c r="P320" s="221">
        <v>0</v>
      </c>
      <c r="Q320" s="221"/>
    </row>
    <row r="321" spans="1:17" ht="15" customHeight="1">
      <c r="A321" s="133" t="s">
        <v>647</v>
      </c>
      <c r="B321" s="220" t="s">
        <v>107</v>
      </c>
      <c r="C321" s="220"/>
      <c r="D321" s="220"/>
      <c r="E321" s="220"/>
      <c r="F321" s="220"/>
      <c r="G321" s="220"/>
      <c r="H321" s="134">
        <v>1513.88</v>
      </c>
      <c r="I321" s="134">
        <v>364.48</v>
      </c>
      <c r="J321" s="221">
        <f t="shared" si="5"/>
        <v>24.075884482257511</v>
      </c>
      <c r="K321" s="221"/>
      <c r="L321" s="221"/>
      <c r="M321" s="221">
        <v>364.48</v>
      </c>
      <c r="N321" s="221"/>
      <c r="O321" s="221"/>
      <c r="P321" s="221">
        <v>0</v>
      </c>
      <c r="Q321" s="221"/>
    </row>
    <row r="322" spans="1:17" ht="15" customHeight="1">
      <c r="A322" s="133" t="s">
        <v>647</v>
      </c>
      <c r="B322" s="220" t="s">
        <v>107</v>
      </c>
      <c r="C322" s="220"/>
      <c r="D322" s="220"/>
      <c r="E322" s="220"/>
      <c r="F322" s="220"/>
      <c r="G322" s="220"/>
      <c r="H322" s="134">
        <v>1013.88</v>
      </c>
      <c r="I322" s="134">
        <v>248.98</v>
      </c>
      <c r="J322" s="221">
        <f t="shared" si="5"/>
        <v>24.557146802382924</v>
      </c>
      <c r="K322" s="221"/>
      <c r="L322" s="221"/>
      <c r="M322" s="221">
        <v>248.98</v>
      </c>
      <c r="N322" s="221"/>
      <c r="O322" s="221"/>
      <c r="P322" s="221">
        <v>0</v>
      </c>
      <c r="Q322" s="221"/>
    </row>
    <row r="323" spans="1:17" ht="15" customHeight="1">
      <c r="A323" s="133" t="s">
        <v>647</v>
      </c>
      <c r="B323" s="220" t="s">
        <v>107</v>
      </c>
      <c r="C323" s="220"/>
      <c r="D323" s="220"/>
      <c r="E323" s="220"/>
      <c r="F323" s="220"/>
      <c r="G323" s="220"/>
      <c r="H323" s="134">
        <v>500</v>
      </c>
      <c r="I323" s="134">
        <v>115.5</v>
      </c>
      <c r="J323" s="221">
        <f t="shared" si="5"/>
        <v>23.1</v>
      </c>
      <c r="K323" s="221"/>
      <c r="L323" s="221"/>
      <c r="M323" s="221">
        <v>115.5</v>
      </c>
      <c r="N323" s="221"/>
      <c r="O323" s="221"/>
      <c r="P323" s="221">
        <v>0</v>
      </c>
      <c r="Q323" s="221"/>
    </row>
    <row r="324" spans="1:17" ht="15" customHeight="1">
      <c r="A324" s="133" t="s">
        <v>648</v>
      </c>
      <c r="B324" s="220" t="s">
        <v>289</v>
      </c>
      <c r="C324" s="220"/>
      <c r="D324" s="220"/>
      <c r="E324" s="220"/>
      <c r="F324" s="220"/>
      <c r="G324" s="220"/>
      <c r="H324" s="134">
        <v>212.09</v>
      </c>
      <c r="I324" s="134">
        <v>148.09</v>
      </c>
      <c r="J324" s="221">
        <f t="shared" si="5"/>
        <v>69.824131265028996</v>
      </c>
      <c r="K324" s="221"/>
      <c r="L324" s="221"/>
      <c r="M324" s="221">
        <v>148.09</v>
      </c>
      <c r="N324" s="221"/>
      <c r="O324" s="221"/>
      <c r="P324" s="221">
        <v>0</v>
      </c>
      <c r="Q324" s="221"/>
    </row>
    <row r="325" spans="1:17" ht="15" customHeight="1">
      <c r="A325" s="133" t="s">
        <v>648</v>
      </c>
      <c r="B325" s="220" t="s">
        <v>289</v>
      </c>
      <c r="C325" s="220"/>
      <c r="D325" s="220"/>
      <c r="E325" s="220"/>
      <c r="F325" s="220"/>
      <c r="G325" s="220"/>
      <c r="H325" s="134">
        <v>212.09</v>
      </c>
      <c r="I325" s="134">
        <v>148.09</v>
      </c>
      <c r="J325" s="221">
        <f t="shared" si="5"/>
        <v>69.824131265028996</v>
      </c>
      <c r="K325" s="221"/>
      <c r="L325" s="221"/>
      <c r="M325" s="221">
        <v>148.09</v>
      </c>
      <c r="N325" s="221"/>
      <c r="O325" s="221"/>
      <c r="P325" s="221">
        <v>0</v>
      </c>
      <c r="Q325" s="221"/>
    </row>
    <row r="326" spans="1:17" ht="15" customHeight="1">
      <c r="A326" s="133" t="s">
        <v>655</v>
      </c>
      <c r="B326" s="220" t="s">
        <v>291</v>
      </c>
      <c r="C326" s="220"/>
      <c r="D326" s="220"/>
      <c r="E326" s="220"/>
      <c r="F326" s="220"/>
      <c r="G326" s="220"/>
      <c r="H326" s="134">
        <v>80</v>
      </c>
      <c r="I326" s="134">
        <v>0</v>
      </c>
      <c r="J326" s="221">
        <f t="shared" si="5"/>
        <v>0</v>
      </c>
      <c r="K326" s="221"/>
      <c r="L326" s="221"/>
      <c r="M326" s="221">
        <v>0</v>
      </c>
      <c r="N326" s="221"/>
      <c r="O326" s="221"/>
      <c r="P326" s="221">
        <v>0</v>
      </c>
      <c r="Q326" s="221"/>
    </row>
    <row r="327" spans="1:17" ht="15" customHeight="1">
      <c r="A327" s="133" t="s">
        <v>655</v>
      </c>
      <c r="B327" s="220" t="s">
        <v>291</v>
      </c>
      <c r="C327" s="220"/>
      <c r="D327" s="220"/>
      <c r="E327" s="220"/>
      <c r="F327" s="220"/>
      <c r="G327" s="220"/>
      <c r="H327" s="134">
        <v>80</v>
      </c>
      <c r="I327" s="134">
        <v>0</v>
      </c>
      <c r="J327" s="221">
        <f t="shared" si="5"/>
        <v>0</v>
      </c>
      <c r="K327" s="221"/>
      <c r="L327" s="221"/>
      <c r="M327" s="221">
        <v>0</v>
      </c>
      <c r="N327" s="221"/>
      <c r="O327" s="221"/>
      <c r="P327" s="221">
        <v>0</v>
      </c>
      <c r="Q327" s="221"/>
    </row>
    <row r="328" spans="1:17" ht="15" customHeight="1">
      <c r="A328" s="133" t="s">
        <v>630</v>
      </c>
      <c r="B328" s="220" t="s">
        <v>158</v>
      </c>
      <c r="C328" s="220"/>
      <c r="D328" s="220"/>
      <c r="E328" s="220"/>
      <c r="F328" s="220"/>
      <c r="G328" s="220"/>
      <c r="H328" s="134">
        <v>2509.29</v>
      </c>
      <c r="I328" s="134">
        <v>530.28</v>
      </c>
      <c r="J328" s="221">
        <f t="shared" si="5"/>
        <v>21.132670994584124</v>
      </c>
      <c r="K328" s="221"/>
      <c r="L328" s="221"/>
      <c r="M328" s="221">
        <v>530.28</v>
      </c>
      <c r="N328" s="221"/>
      <c r="O328" s="221"/>
      <c r="P328" s="221">
        <v>0</v>
      </c>
      <c r="Q328" s="221"/>
    </row>
    <row r="329" spans="1:17" ht="15" customHeight="1">
      <c r="A329" s="133" t="s">
        <v>630</v>
      </c>
      <c r="B329" s="220" t="s">
        <v>158</v>
      </c>
      <c r="C329" s="220"/>
      <c r="D329" s="220"/>
      <c r="E329" s="220"/>
      <c r="F329" s="220"/>
      <c r="G329" s="220"/>
      <c r="H329" s="134">
        <v>780</v>
      </c>
      <c r="I329" s="134">
        <v>50.76</v>
      </c>
      <c r="J329" s="221">
        <f t="shared" si="5"/>
        <v>6.5076923076923077</v>
      </c>
      <c r="K329" s="221"/>
      <c r="L329" s="221"/>
      <c r="M329" s="221">
        <v>50.76</v>
      </c>
      <c r="N329" s="221"/>
      <c r="O329" s="221"/>
      <c r="P329" s="221">
        <v>0</v>
      </c>
      <c r="Q329" s="221"/>
    </row>
    <row r="330" spans="1:17" ht="15" customHeight="1">
      <c r="A330" s="133" t="s">
        <v>630</v>
      </c>
      <c r="B330" s="220" t="s">
        <v>158</v>
      </c>
      <c r="C330" s="220"/>
      <c r="D330" s="220"/>
      <c r="E330" s="220"/>
      <c r="F330" s="220"/>
      <c r="G330" s="220"/>
      <c r="H330" s="134">
        <v>664</v>
      </c>
      <c r="I330" s="134">
        <v>267.52999999999997</v>
      </c>
      <c r="J330" s="221">
        <f t="shared" si="5"/>
        <v>40.290662650602407</v>
      </c>
      <c r="K330" s="221"/>
      <c r="L330" s="221"/>
      <c r="M330" s="221">
        <v>267.52999999999997</v>
      </c>
      <c r="N330" s="221"/>
      <c r="O330" s="221"/>
      <c r="P330" s="221">
        <v>0</v>
      </c>
      <c r="Q330" s="221"/>
    </row>
    <row r="331" spans="1:17" ht="15" customHeight="1">
      <c r="A331" s="133" t="s">
        <v>630</v>
      </c>
      <c r="B331" s="220" t="s">
        <v>158</v>
      </c>
      <c r="C331" s="220"/>
      <c r="D331" s="220"/>
      <c r="E331" s="220"/>
      <c r="F331" s="220"/>
      <c r="G331" s="220"/>
      <c r="H331" s="134">
        <v>921.21</v>
      </c>
      <c r="I331" s="134">
        <v>0</v>
      </c>
      <c r="J331" s="221">
        <f t="shared" si="5"/>
        <v>0</v>
      </c>
      <c r="K331" s="221"/>
      <c r="L331" s="221"/>
      <c r="M331" s="221">
        <v>0</v>
      </c>
      <c r="N331" s="221"/>
      <c r="O331" s="221"/>
      <c r="P331" s="221">
        <v>0</v>
      </c>
      <c r="Q331" s="221"/>
    </row>
    <row r="332" spans="1:17" ht="15" customHeight="1">
      <c r="A332" s="133" t="s">
        <v>630</v>
      </c>
      <c r="B332" s="220" t="s">
        <v>158</v>
      </c>
      <c r="C332" s="220"/>
      <c r="D332" s="220"/>
      <c r="E332" s="220"/>
      <c r="F332" s="220"/>
      <c r="G332" s="220"/>
      <c r="H332" s="134">
        <v>144.08000000000001</v>
      </c>
      <c r="I332" s="134">
        <v>211.99</v>
      </c>
      <c r="J332" s="221">
        <f t="shared" si="5"/>
        <v>147.13353692393113</v>
      </c>
      <c r="K332" s="221"/>
      <c r="L332" s="221"/>
      <c r="M332" s="221">
        <v>211.99</v>
      </c>
      <c r="N332" s="221"/>
      <c r="O332" s="221"/>
      <c r="P332" s="221">
        <v>0</v>
      </c>
      <c r="Q332" s="221"/>
    </row>
    <row r="333" spans="1:17" ht="15" customHeight="1">
      <c r="A333" s="133" t="s">
        <v>642</v>
      </c>
      <c r="B333" s="220" t="s">
        <v>293</v>
      </c>
      <c r="C333" s="220"/>
      <c r="D333" s="220"/>
      <c r="E333" s="220"/>
      <c r="F333" s="220"/>
      <c r="G333" s="220"/>
      <c r="H333" s="134">
        <v>265</v>
      </c>
      <c r="I333" s="134">
        <v>171.3</v>
      </c>
      <c r="J333" s="221">
        <f t="shared" si="5"/>
        <v>64.64150943396227</v>
      </c>
      <c r="K333" s="221"/>
      <c r="L333" s="221"/>
      <c r="M333" s="221">
        <v>171.3</v>
      </c>
      <c r="N333" s="221"/>
      <c r="O333" s="221"/>
      <c r="P333" s="221">
        <v>0</v>
      </c>
      <c r="Q333" s="221"/>
    </row>
    <row r="334" spans="1:17" ht="15" customHeight="1">
      <c r="A334" s="133" t="s">
        <v>642</v>
      </c>
      <c r="B334" s="220" t="s">
        <v>293</v>
      </c>
      <c r="C334" s="220"/>
      <c r="D334" s="220"/>
      <c r="E334" s="220"/>
      <c r="F334" s="220"/>
      <c r="G334" s="220"/>
      <c r="H334" s="134">
        <v>0</v>
      </c>
      <c r="I334" s="134">
        <v>25.14</v>
      </c>
      <c r="J334" s="221" t="e">
        <f t="shared" si="5"/>
        <v>#DIV/0!</v>
      </c>
      <c r="K334" s="221"/>
      <c r="L334" s="221"/>
      <c r="M334" s="221">
        <v>25.14</v>
      </c>
      <c r="N334" s="221"/>
      <c r="O334" s="221"/>
      <c r="P334" s="221">
        <v>0</v>
      </c>
      <c r="Q334" s="221"/>
    </row>
    <row r="335" spans="1:17" ht="15" customHeight="1">
      <c r="A335" s="133" t="s">
        <v>642</v>
      </c>
      <c r="B335" s="220" t="s">
        <v>293</v>
      </c>
      <c r="C335" s="220"/>
      <c r="D335" s="220"/>
      <c r="E335" s="220"/>
      <c r="F335" s="220"/>
      <c r="G335" s="220"/>
      <c r="H335" s="134">
        <v>265</v>
      </c>
      <c r="I335" s="134">
        <v>146.16</v>
      </c>
      <c r="J335" s="221">
        <f t="shared" si="5"/>
        <v>55.154716981132083</v>
      </c>
      <c r="K335" s="221"/>
      <c r="L335" s="221"/>
      <c r="M335" s="221">
        <v>146.16</v>
      </c>
      <c r="N335" s="221"/>
      <c r="O335" s="221"/>
      <c r="P335" s="221">
        <v>0</v>
      </c>
      <c r="Q335" s="221"/>
    </row>
    <row r="336" spans="1:17">
      <c r="A336" s="133" t="s">
        <v>649</v>
      </c>
      <c r="B336" s="220" t="s">
        <v>169</v>
      </c>
      <c r="C336" s="220"/>
      <c r="D336" s="220"/>
      <c r="E336" s="220"/>
      <c r="F336" s="220"/>
      <c r="G336" s="220"/>
      <c r="H336" s="134">
        <v>116132</v>
      </c>
      <c r="I336" s="134">
        <v>69197.240000000005</v>
      </c>
      <c r="J336" s="221">
        <f t="shared" si="5"/>
        <v>59.584989494712914</v>
      </c>
      <c r="K336" s="221"/>
      <c r="L336" s="221"/>
      <c r="M336" s="221">
        <v>69197.240000000005</v>
      </c>
      <c r="N336" s="221"/>
      <c r="O336" s="221"/>
      <c r="P336" s="221">
        <v>0</v>
      </c>
      <c r="Q336" s="221"/>
    </row>
    <row r="337" spans="1:17">
      <c r="A337" s="133" t="s">
        <v>649</v>
      </c>
      <c r="B337" s="220" t="s">
        <v>169</v>
      </c>
      <c r="C337" s="220"/>
      <c r="D337" s="220"/>
      <c r="E337" s="220"/>
      <c r="F337" s="220"/>
      <c r="G337" s="220"/>
      <c r="H337" s="134">
        <v>116132</v>
      </c>
      <c r="I337" s="134">
        <v>69197.240000000005</v>
      </c>
      <c r="J337" s="221">
        <f t="shared" si="5"/>
        <v>59.584989494712914</v>
      </c>
      <c r="K337" s="221"/>
      <c r="L337" s="221"/>
      <c r="M337" s="221">
        <v>69197.240000000005</v>
      </c>
      <c r="N337" s="221"/>
      <c r="O337" s="221"/>
      <c r="P337" s="221">
        <v>0</v>
      </c>
      <c r="Q337" s="221"/>
    </row>
    <row r="338" spans="1:17" ht="15" customHeight="1">
      <c r="A338" s="133" t="s">
        <v>656</v>
      </c>
      <c r="B338" s="220" t="s">
        <v>295</v>
      </c>
      <c r="C338" s="220"/>
      <c r="D338" s="220"/>
      <c r="E338" s="220"/>
      <c r="F338" s="220"/>
      <c r="G338" s="220"/>
      <c r="H338" s="134">
        <v>19594.080000000002</v>
      </c>
      <c r="I338" s="134">
        <v>0</v>
      </c>
      <c r="J338" s="221">
        <f t="shared" si="5"/>
        <v>0</v>
      </c>
      <c r="K338" s="221"/>
      <c r="L338" s="221"/>
      <c r="M338" s="221">
        <v>0</v>
      </c>
      <c r="N338" s="221"/>
      <c r="O338" s="221"/>
      <c r="P338" s="221">
        <v>0</v>
      </c>
      <c r="Q338" s="221"/>
    </row>
    <row r="339" spans="1:17" ht="15" customHeight="1">
      <c r="A339" s="133" t="s">
        <v>656</v>
      </c>
      <c r="B339" s="220" t="s">
        <v>295</v>
      </c>
      <c r="C339" s="220"/>
      <c r="D339" s="220"/>
      <c r="E339" s="220"/>
      <c r="F339" s="220"/>
      <c r="G339" s="220"/>
      <c r="H339" s="134">
        <v>19594.080000000002</v>
      </c>
      <c r="I339" s="134">
        <v>0</v>
      </c>
      <c r="J339" s="221">
        <f t="shared" si="5"/>
        <v>0</v>
      </c>
      <c r="K339" s="221"/>
      <c r="L339" s="221"/>
      <c r="M339" s="221">
        <v>0</v>
      </c>
      <c r="N339" s="221"/>
      <c r="O339" s="221"/>
      <c r="P339" s="221">
        <v>0</v>
      </c>
      <c r="Q339" s="221"/>
    </row>
    <row r="340" spans="1:17" ht="15" customHeight="1">
      <c r="A340" s="133" t="s">
        <v>639</v>
      </c>
      <c r="B340" s="220" t="s">
        <v>301</v>
      </c>
      <c r="C340" s="220"/>
      <c r="D340" s="220"/>
      <c r="E340" s="220"/>
      <c r="F340" s="220"/>
      <c r="G340" s="220"/>
      <c r="H340" s="134">
        <v>1010.81</v>
      </c>
      <c r="I340" s="134">
        <v>1008</v>
      </c>
      <c r="J340" s="221">
        <f t="shared" si="5"/>
        <v>99.722005124603044</v>
      </c>
      <c r="K340" s="221"/>
      <c r="L340" s="221"/>
      <c r="M340" s="221">
        <v>1008</v>
      </c>
      <c r="N340" s="221"/>
      <c r="O340" s="221"/>
      <c r="P340" s="221">
        <v>0</v>
      </c>
      <c r="Q340" s="221"/>
    </row>
    <row r="341" spans="1:17" ht="15" customHeight="1">
      <c r="A341" s="133" t="s">
        <v>639</v>
      </c>
      <c r="B341" s="220" t="s">
        <v>301</v>
      </c>
      <c r="C341" s="220"/>
      <c r="D341" s="220"/>
      <c r="E341" s="220"/>
      <c r="F341" s="220"/>
      <c r="G341" s="220"/>
      <c r="H341" s="134">
        <v>1008</v>
      </c>
      <c r="I341" s="134">
        <v>1008</v>
      </c>
      <c r="J341" s="221">
        <f t="shared" si="5"/>
        <v>100</v>
      </c>
      <c r="K341" s="221"/>
      <c r="L341" s="221"/>
      <c r="M341" s="221">
        <v>1008</v>
      </c>
      <c r="N341" s="221"/>
      <c r="O341" s="221"/>
      <c r="P341" s="221">
        <v>0</v>
      </c>
      <c r="Q341" s="221"/>
    </row>
    <row r="342" spans="1:17" ht="15" customHeight="1">
      <c r="A342" s="133" t="s">
        <v>639</v>
      </c>
      <c r="B342" s="220" t="s">
        <v>301</v>
      </c>
      <c r="C342" s="220"/>
      <c r="D342" s="220"/>
      <c r="E342" s="220"/>
      <c r="F342" s="220"/>
      <c r="G342" s="220"/>
      <c r="H342" s="134">
        <v>2.81</v>
      </c>
      <c r="I342" s="134">
        <v>0</v>
      </c>
      <c r="J342" s="221">
        <f t="shared" si="5"/>
        <v>0</v>
      </c>
      <c r="K342" s="221"/>
      <c r="L342" s="221"/>
      <c r="M342" s="221">
        <v>0</v>
      </c>
      <c r="N342" s="221"/>
      <c r="O342" s="221"/>
      <c r="P342" s="221">
        <v>0</v>
      </c>
      <c r="Q342" s="221"/>
    </row>
    <row r="343" spans="1:17" ht="20.399999999999999">
      <c r="A343" s="139" t="s">
        <v>302</v>
      </c>
      <c r="B343" s="228" t="s">
        <v>303</v>
      </c>
      <c r="C343" s="228"/>
      <c r="D343" s="228"/>
      <c r="E343" s="228"/>
      <c r="F343" s="228"/>
      <c r="G343" s="228"/>
      <c r="H343" s="140">
        <v>140</v>
      </c>
      <c r="I343" s="140">
        <v>0</v>
      </c>
      <c r="J343" s="229">
        <v>0</v>
      </c>
      <c r="K343" s="229"/>
      <c r="L343" s="229"/>
      <c r="M343" s="229">
        <v>0</v>
      </c>
      <c r="N343" s="229"/>
      <c r="O343" s="229"/>
      <c r="P343" s="229">
        <v>140</v>
      </c>
      <c r="Q343" s="229"/>
    </row>
    <row r="344" spans="1:17" ht="15" customHeight="1">
      <c r="A344" s="131" t="s">
        <v>564</v>
      </c>
      <c r="B344" s="218" t="s">
        <v>565</v>
      </c>
      <c r="C344" s="218"/>
      <c r="D344" s="218"/>
      <c r="E344" s="218"/>
      <c r="F344" s="218"/>
      <c r="G344" s="218"/>
      <c r="H344" s="132">
        <v>140</v>
      </c>
      <c r="I344" s="132">
        <v>0</v>
      </c>
      <c r="J344" s="219">
        <v>0</v>
      </c>
      <c r="K344" s="219"/>
      <c r="L344" s="219"/>
      <c r="M344" s="219">
        <v>0</v>
      </c>
      <c r="N344" s="219"/>
      <c r="O344" s="219"/>
      <c r="P344" s="219">
        <v>140</v>
      </c>
      <c r="Q344" s="219"/>
    </row>
    <row r="345" spans="1:17">
      <c r="A345" s="133" t="s">
        <v>657</v>
      </c>
      <c r="B345" s="220" t="s">
        <v>241</v>
      </c>
      <c r="C345" s="220"/>
      <c r="D345" s="220"/>
      <c r="E345" s="220"/>
      <c r="F345" s="220"/>
      <c r="G345" s="220"/>
      <c r="H345" s="134">
        <v>140</v>
      </c>
      <c r="I345" s="134">
        <v>0</v>
      </c>
      <c r="J345" s="221">
        <v>0</v>
      </c>
      <c r="K345" s="221"/>
      <c r="L345" s="221"/>
      <c r="M345" s="221">
        <v>0</v>
      </c>
      <c r="N345" s="221"/>
      <c r="O345" s="221"/>
      <c r="P345" s="221">
        <v>0</v>
      </c>
      <c r="Q345" s="221"/>
    </row>
    <row r="346" spans="1:17">
      <c r="A346" s="133" t="s">
        <v>657</v>
      </c>
      <c r="B346" s="220" t="s">
        <v>241</v>
      </c>
      <c r="C346" s="220"/>
      <c r="D346" s="220"/>
      <c r="E346" s="220"/>
      <c r="F346" s="220"/>
      <c r="G346" s="220"/>
      <c r="H346" s="134">
        <v>140</v>
      </c>
      <c r="I346" s="134">
        <v>0</v>
      </c>
      <c r="J346" s="221">
        <v>0</v>
      </c>
      <c r="K346" s="221"/>
      <c r="L346" s="221"/>
      <c r="M346" s="221">
        <v>0</v>
      </c>
      <c r="N346" s="221"/>
      <c r="O346" s="221"/>
      <c r="P346" s="221">
        <v>0</v>
      </c>
      <c r="Q346" s="221"/>
    </row>
    <row r="347" spans="1:17" ht="22.5" customHeight="1">
      <c r="A347" s="139" t="s">
        <v>304</v>
      </c>
      <c r="B347" s="228" t="s">
        <v>305</v>
      </c>
      <c r="C347" s="228"/>
      <c r="D347" s="228"/>
      <c r="E347" s="228"/>
      <c r="F347" s="228"/>
      <c r="G347" s="228"/>
      <c r="H347" s="140">
        <v>2595</v>
      </c>
      <c r="I347" s="140">
        <v>2915.52</v>
      </c>
      <c r="J347" s="229">
        <v>0</v>
      </c>
      <c r="K347" s="229"/>
      <c r="L347" s="229"/>
      <c r="M347" s="229">
        <v>2915.52</v>
      </c>
      <c r="N347" s="229"/>
      <c r="O347" s="229"/>
      <c r="P347" s="229">
        <v>-320.52</v>
      </c>
      <c r="Q347" s="229"/>
    </row>
    <row r="348" spans="1:17" ht="22.5" customHeight="1">
      <c r="A348" s="139" t="s">
        <v>304</v>
      </c>
      <c r="B348" s="228" t="s">
        <v>305</v>
      </c>
      <c r="C348" s="228"/>
      <c r="D348" s="228"/>
      <c r="E348" s="228"/>
      <c r="F348" s="228"/>
      <c r="G348" s="228"/>
      <c r="H348" s="140">
        <v>0</v>
      </c>
      <c r="I348" s="140">
        <v>2915.52</v>
      </c>
      <c r="J348" s="229">
        <v>0</v>
      </c>
      <c r="K348" s="229"/>
      <c r="L348" s="229"/>
      <c r="M348" s="229">
        <v>2915.52</v>
      </c>
      <c r="N348" s="229"/>
      <c r="O348" s="229"/>
      <c r="P348" s="229">
        <v>-2915.52</v>
      </c>
      <c r="Q348" s="229"/>
    </row>
    <row r="349" spans="1:17" ht="15" customHeight="1">
      <c r="A349" s="131" t="s">
        <v>564</v>
      </c>
      <c r="B349" s="218" t="s">
        <v>565</v>
      </c>
      <c r="C349" s="218"/>
      <c r="D349" s="218"/>
      <c r="E349" s="218"/>
      <c r="F349" s="218"/>
      <c r="G349" s="218"/>
      <c r="H349" s="132">
        <v>0</v>
      </c>
      <c r="I349" s="132">
        <v>2915.52</v>
      </c>
      <c r="J349" s="219">
        <v>0</v>
      </c>
      <c r="K349" s="219"/>
      <c r="L349" s="219"/>
      <c r="M349" s="219">
        <v>2915.52</v>
      </c>
      <c r="N349" s="219"/>
      <c r="O349" s="219"/>
      <c r="P349" s="219">
        <v>-2915.52</v>
      </c>
      <c r="Q349" s="219"/>
    </row>
    <row r="350" spans="1:17" ht="15" customHeight="1">
      <c r="A350" s="131" t="s">
        <v>564</v>
      </c>
      <c r="B350" s="218" t="s">
        <v>565</v>
      </c>
      <c r="C350" s="218"/>
      <c r="D350" s="218"/>
      <c r="E350" s="218"/>
      <c r="F350" s="218"/>
      <c r="G350" s="218"/>
      <c r="H350" s="132">
        <v>2595</v>
      </c>
      <c r="I350" s="132">
        <v>2915.52</v>
      </c>
      <c r="J350" s="219">
        <f>I350/H350*100</f>
        <v>112.3514450867052</v>
      </c>
      <c r="K350" s="219"/>
      <c r="L350" s="219"/>
      <c r="M350" s="219">
        <v>2915.52</v>
      </c>
      <c r="N350" s="219"/>
      <c r="O350" s="219"/>
      <c r="P350" s="219">
        <v>-320.52</v>
      </c>
      <c r="Q350" s="219"/>
    </row>
    <row r="351" spans="1:17">
      <c r="A351" s="133" t="s">
        <v>657</v>
      </c>
      <c r="B351" s="220" t="s">
        <v>241</v>
      </c>
      <c r="C351" s="220"/>
      <c r="D351" s="220"/>
      <c r="E351" s="220"/>
      <c r="F351" s="220"/>
      <c r="G351" s="220"/>
      <c r="H351" s="134">
        <v>0</v>
      </c>
      <c r="I351" s="134">
        <v>138.83000000000001</v>
      </c>
      <c r="J351" s="221">
        <v>0</v>
      </c>
      <c r="K351" s="221"/>
      <c r="L351" s="221"/>
      <c r="M351" s="221">
        <v>138.83000000000001</v>
      </c>
      <c r="N351" s="221"/>
      <c r="O351" s="221"/>
      <c r="P351" s="221">
        <v>0</v>
      </c>
      <c r="Q351" s="221"/>
    </row>
    <row r="352" spans="1:17">
      <c r="A352" s="133" t="s">
        <v>657</v>
      </c>
      <c r="B352" s="220" t="s">
        <v>241</v>
      </c>
      <c r="C352" s="220"/>
      <c r="D352" s="220"/>
      <c r="E352" s="220"/>
      <c r="F352" s="220"/>
      <c r="G352" s="220"/>
      <c r="H352" s="134">
        <v>0</v>
      </c>
      <c r="I352" s="134">
        <v>2776.69</v>
      </c>
      <c r="J352" s="221">
        <v>0</v>
      </c>
      <c r="K352" s="221"/>
      <c r="L352" s="221"/>
      <c r="M352" s="221">
        <v>2776.69</v>
      </c>
      <c r="N352" s="221"/>
      <c r="O352" s="221"/>
      <c r="P352" s="221">
        <v>0</v>
      </c>
      <c r="Q352" s="221"/>
    </row>
    <row r="353" spans="1:17">
      <c r="A353" s="133" t="s">
        <v>657</v>
      </c>
      <c r="B353" s="220" t="s">
        <v>241</v>
      </c>
      <c r="C353" s="220"/>
      <c r="D353" s="220"/>
      <c r="E353" s="220"/>
      <c r="F353" s="220"/>
      <c r="G353" s="220"/>
      <c r="H353" s="134">
        <v>2595</v>
      </c>
      <c r="I353" s="134">
        <v>2915.52</v>
      </c>
      <c r="J353" s="221">
        <f>I353/H353*100</f>
        <v>112.3514450867052</v>
      </c>
      <c r="K353" s="221"/>
      <c r="L353" s="221"/>
      <c r="M353" s="221">
        <v>2915.52</v>
      </c>
      <c r="N353" s="221"/>
      <c r="O353" s="221"/>
      <c r="P353" s="221">
        <v>0</v>
      </c>
      <c r="Q353" s="221"/>
    </row>
    <row r="354" spans="1:17">
      <c r="A354" s="133" t="s">
        <v>657</v>
      </c>
      <c r="B354" s="220" t="s">
        <v>241</v>
      </c>
      <c r="C354" s="220"/>
      <c r="D354" s="220"/>
      <c r="E354" s="220"/>
      <c r="F354" s="220"/>
      <c r="G354" s="220"/>
      <c r="H354" s="134">
        <v>125</v>
      </c>
      <c r="I354" s="134">
        <v>138.83000000000001</v>
      </c>
      <c r="J354" s="221">
        <f t="shared" ref="J354:J355" si="6">I354/H354*100</f>
        <v>111.06400000000001</v>
      </c>
      <c r="K354" s="221"/>
      <c r="L354" s="221"/>
      <c r="M354" s="221">
        <v>138.83000000000001</v>
      </c>
      <c r="N354" s="221"/>
      <c r="O354" s="221"/>
      <c r="P354" s="221">
        <v>0</v>
      </c>
      <c r="Q354" s="221"/>
    </row>
    <row r="355" spans="1:17">
      <c r="A355" s="133" t="s">
        <v>657</v>
      </c>
      <c r="B355" s="220" t="s">
        <v>241</v>
      </c>
      <c r="C355" s="220"/>
      <c r="D355" s="220"/>
      <c r="E355" s="220"/>
      <c r="F355" s="220"/>
      <c r="G355" s="220"/>
      <c r="H355" s="134">
        <v>2470</v>
      </c>
      <c r="I355" s="134">
        <v>2776.69</v>
      </c>
      <c r="J355" s="221">
        <f t="shared" si="6"/>
        <v>112.41659919028339</v>
      </c>
      <c r="K355" s="221"/>
      <c r="L355" s="221"/>
      <c r="M355" s="221">
        <v>2776.69</v>
      </c>
      <c r="N355" s="221"/>
      <c r="O355" s="221"/>
      <c r="P355" s="221">
        <v>0</v>
      </c>
      <c r="Q355" s="221"/>
    </row>
    <row r="356" spans="1:17" ht="22.5" customHeight="1">
      <c r="A356" s="139" t="s">
        <v>306</v>
      </c>
      <c r="B356" s="228" t="s">
        <v>307</v>
      </c>
      <c r="C356" s="228"/>
      <c r="D356" s="228"/>
      <c r="E356" s="228"/>
      <c r="F356" s="228"/>
      <c r="G356" s="228"/>
      <c r="H356" s="140">
        <v>20515</v>
      </c>
      <c r="I356" s="140">
        <v>17607.12</v>
      </c>
      <c r="J356" s="229">
        <f>I356/H356*100</f>
        <v>85.82559103095295</v>
      </c>
      <c r="K356" s="229"/>
      <c r="L356" s="229"/>
      <c r="M356" s="229">
        <v>17607.12</v>
      </c>
      <c r="N356" s="229"/>
      <c r="O356" s="229"/>
      <c r="P356" s="229">
        <v>2907.88</v>
      </c>
      <c r="Q356" s="229"/>
    </row>
    <row r="357" spans="1:17" ht="22.5" customHeight="1">
      <c r="A357" s="139" t="s">
        <v>306</v>
      </c>
      <c r="B357" s="228" t="s">
        <v>307</v>
      </c>
      <c r="C357" s="228"/>
      <c r="D357" s="228"/>
      <c r="E357" s="228"/>
      <c r="F357" s="228"/>
      <c r="G357" s="228"/>
      <c r="H357" s="140">
        <v>0</v>
      </c>
      <c r="I357" s="140">
        <v>17607.12</v>
      </c>
      <c r="J357" s="229">
        <v>0</v>
      </c>
      <c r="K357" s="229"/>
      <c r="L357" s="229"/>
      <c r="M357" s="229">
        <v>17607.12</v>
      </c>
      <c r="N357" s="229"/>
      <c r="O357" s="229"/>
      <c r="P357" s="229">
        <v>-17607.12</v>
      </c>
      <c r="Q357" s="229"/>
    </row>
    <row r="358" spans="1:17" ht="15" customHeight="1">
      <c r="A358" s="131" t="s">
        <v>564</v>
      </c>
      <c r="B358" s="218" t="s">
        <v>565</v>
      </c>
      <c r="C358" s="218"/>
      <c r="D358" s="218"/>
      <c r="E358" s="218"/>
      <c r="F358" s="218"/>
      <c r="G358" s="218"/>
      <c r="H358" s="132">
        <v>0</v>
      </c>
      <c r="I358" s="132">
        <v>17607.12</v>
      </c>
      <c r="J358" s="219">
        <v>0</v>
      </c>
      <c r="K358" s="219"/>
      <c r="L358" s="219"/>
      <c r="M358" s="219">
        <v>17607.12</v>
      </c>
      <c r="N358" s="219"/>
      <c r="O358" s="219"/>
      <c r="P358" s="219">
        <v>-17607.12</v>
      </c>
      <c r="Q358" s="219"/>
    </row>
    <row r="359" spans="1:17" ht="15" customHeight="1">
      <c r="A359" s="131" t="s">
        <v>564</v>
      </c>
      <c r="B359" s="218" t="s">
        <v>565</v>
      </c>
      <c r="C359" s="218"/>
      <c r="D359" s="218"/>
      <c r="E359" s="218"/>
      <c r="F359" s="218"/>
      <c r="G359" s="218"/>
      <c r="H359" s="132">
        <v>20515</v>
      </c>
      <c r="I359" s="132">
        <v>17607.12</v>
      </c>
      <c r="J359" s="219">
        <v>85.83</v>
      </c>
      <c r="K359" s="219"/>
      <c r="L359" s="219"/>
      <c r="M359" s="219">
        <v>17607.12</v>
      </c>
      <c r="N359" s="219"/>
      <c r="O359" s="219"/>
      <c r="P359" s="219">
        <v>2907.88</v>
      </c>
      <c r="Q359" s="219"/>
    </row>
    <row r="360" spans="1:17" ht="15" customHeight="1">
      <c r="A360" s="133" t="s">
        <v>596</v>
      </c>
      <c r="B360" s="220" t="s">
        <v>188</v>
      </c>
      <c r="C360" s="220"/>
      <c r="D360" s="220"/>
      <c r="E360" s="220"/>
      <c r="F360" s="220"/>
      <c r="G360" s="220"/>
      <c r="H360" s="134">
        <v>0</v>
      </c>
      <c r="I360" s="134">
        <v>9895.9699999999993</v>
      </c>
      <c r="J360" s="221">
        <v>0</v>
      </c>
      <c r="K360" s="221"/>
      <c r="L360" s="221"/>
      <c r="M360" s="221">
        <v>9895.9699999999993</v>
      </c>
      <c r="N360" s="221"/>
      <c r="O360" s="221"/>
      <c r="P360" s="221">
        <v>0</v>
      </c>
      <c r="Q360" s="221"/>
    </row>
    <row r="361" spans="1:17" ht="15" customHeight="1">
      <c r="A361" s="133" t="s">
        <v>602</v>
      </c>
      <c r="B361" s="220" t="s">
        <v>200</v>
      </c>
      <c r="C361" s="220"/>
      <c r="D361" s="220"/>
      <c r="E361" s="220"/>
      <c r="F361" s="220"/>
      <c r="G361" s="220"/>
      <c r="H361" s="134">
        <v>0</v>
      </c>
      <c r="I361" s="134">
        <v>108.99</v>
      </c>
      <c r="J361" s="221">
        <v>0</v>
      </c>
      <c r="K361" s="221"/>
      <c r="L361" s="221"/>
      <c r="M361" s="221">
        <v>108.99</v>
      </c>
      <c r="N361" s="221"/>
      <c r="O361" s="221"/>
      <c r="P361" s="221">
        <v>0</v>
      </c>
      <c r="Q361" s="221"/>
    </row>
    <row r="362" spans="1:17" ht="15" customHeight="1">
      <c r="A362" s="133" t="s">
        <v>603</v>
      </c>
      <c r="B362" s="220" t="s">
        <v>86</v>
      </c>
      <c r="C362" s="220"/>
      <c r="D362" s="220"/>
      <c r="E362" s="220"/>
      <c r="F362" s="220"/>
      <c r="G362" s="220"/>
      <c r="H362" s="134">
        <v>0</v>
      </c>
      <c r="I362" s="134">
        <v>1632.89</v>
      </c>
      <c r="J362" s="221">
        <v>0</v>
      </c>
      <c r="K362" s="221"/>
      <c r="L362" s="221"/>
      <c r="M362" s="221">
        <v>1632.89</v>
      </c>
      <c r="N362" s="221"/>
      <c r="O362" s="221"/>
      <c r="P362" s="221">
        <v>0</v>
      </c>
      <c r="Q362" s="221"/>
    </row>
    <row r="363" spans="1:17" ht="15" customHeight="1">
      <c r="A363" s="133" t="s">
        <v>604</v>
      </c>
      <c r="B363" s="220" t="s">
        <v>203</v>
      </c>
      <c r="C363" s="220"/>
      <c r="D363" s="220"/>
      <c r="E363" s="220"/>
      <c r="F363" s="220"/>
      <c r="G363" s="220"/>
      <c r="H363" s="134">
        <v>0</v>
      </c>
      <c r="I363" s="134">
        <v>571.47</v>
      </c>
      <c r="J363" s="221">
        <v>0</v>
      </c>
      <c r="K363" s="221"/>
      <c r="L363" s="221"/>
      <c r="M363" s="221">
        <v>571.47</v>
      </c>
      <c r="N363" s="221"/>
      <c r="O363" s="221"/>
      <c r="P363" s="221">
        <v>0</v>
      </c>
      <c r="Q363" s="221"/>
    </row>
    <row r="364" spans="1:17" ht="15" customHeight="1">
      <c r="A364" s="133" t="s">
        <v>596</v>
      </c>
      <c r="B364" s="220" t="s">
        <v>188</v>
      </c>
      <c r="C364" s="220"/>
      <c r="D364" s="220"/>
      <c r="E364" s="220"/>
      <c r="F364" s="220"/>
      <c r="G364" s="220"/>
      <c r="H364" s="134">
        <v>0</v>
      </c>
      <c r="I364" s="134">
        <v>1746.35</v>
      </c>
      <c r="J364" s="221">
        <v>0</v>
      </c>
      <c r="K364" s="221"/>
      <c r="L364" s="221"/>
      <c r="M364" s="221">
        <v>1746.35</v>
      </c>
      <c r="N364" s="221"/>
      <c r="O364" s="221"/>
      <c r="P364" s="221">
        <v>0</v>
      </c>
      <c r="Q364" s="221"/>
    </row>
    <row r="365" spans="1:17" ht="15" customHeight="1">
      <c r="A365" s="133" t="s">
        <v>602</v>
      </c>
      <c r="B365" s="220" t="s">
        <v>200</v>
      </c>
      <c r="C365" s="220"/>
      <c r="D365" s="220"/>
      <c r="E365" s="220"/>
      <c r="F365" s="220"/>
      <c r="G365" s="220"/>
      <c r="H365" s="134">
        <v>0</v>
      </c>
      <c r="I365" s="134">
        <v>19.25</v>
      </c>
      <c r="J365" s="221">
        <v>0</v>
      </c>
      <c r="K365" s="221"/>
      <c r="L365" s="221"/>
      <c r="M365" s="221">
        <v>19.25</v>
      </c>
      <c r="N365" s="221"/>
      <c r="O365" s="221"/>
      <c r="P365" s="221">
        <v>0</v>
      </c>
      <c r="Q365" s="221"/>
    </row>
    <row r="366" spans="1:17" ht="15" customHeight="1">
      <c r="A366" s="133" t="s">
        <v>603</v>
      </c>
      <c r="B366" s="220" t="s">
        <v>86</v>
      </c>
      <c r="C366" s="220"/>
      <c r="D366" s="220"/>
      <c r="E366" s="220"/>
      <c r="F366" s="220"/>
      <c r="G366" s="220"/>
      <c r="H366" s="134">
        <v>0</v>
      </c>
      <c r="I366" s="134">
        <v>288.14</v>
      </c>
      <c r="J366" s="221">
        <v>0</v>
      </c>
      <c r="K366" s="221"/>
      <c r="L366" s="221"/>
      <c r="M366" s="221">
        <v>288.14</v>
      </c>
      <c r="N366" s="221"/>
      <c r="O366" s="221"/>
      <c r="P366" s="221">
        <v>0</v>
      </c>
      <c r="Q366" s="221"/>
    </row>
    <row r="367" spans="1:17" ht="15" customHeight="1">
      <c r="A367" s="133" t="s">
        <v>604</v>
      </c>
      <c r="B367" s="220" t="s">
        <v>203</v>
      </c>
      <c r="C367" s="220"/>
      <c r="D367" s="220"/>
      <c r="E367" s="220"/>
      <c r="F367" s="220"/>
      <c r="G367" s="220"/>
      <c r="H367" s="134">
        <v>0</v>
      </c>
      <c r="I367" s="134">
        <v>100.85</v>
      </c>
      <c r="J367" s="221">
        <v>0</v>
      </c>
      <c r="K367" s="221"/>
      <c r="L367" s="221"/>
      <c r="M367" s="221">
        <v>100.85</v>
      </c>
      <c r="N367" s="221"/>
      <c r="O367" s="221"/>
      <c r="P367" s="221">
        <v>0</v>
      </c>
      <c r="Q367" s="221"/>
    </row>
    <row r="368" spans="1:17" ht="15" customHeight="1">
      <c r="A368" s="133" t="s">
        <v>596</v>
      </c>
      <c r="B368" s="220" t="s">
        <v>188</v>
      </c>
      <c r="C368" s="220"/>
      <c r="D368" s="220"/>
      <c r="E368" s="220"/>
      <c r="F368" s="220"/>
      <c r="G368" s="220"/>
      <c r="H368" s="134">
        <v>0</v>
      </c>
      <c r="I368" s="134">
        <v>1457.67</v>
      </c>
      <c r="J368" s="221">
        <v>0</v>
      </c>
      <c r="K368" s="221"/>
      <c r="L368" s="221"/>
      <c r="M368" s="221">
        <v>1457.67</v>
      </c>
      <c r="N368" s="221"/>
      <c r="O368" s="221"/>
      <c r="P368" s="221">
        <v>0</v>
      </c>
      <c r="Q368" s="221"/>
    </row>
    <row r="369" spans="1:17" ht="15" customHeight="1">
      <c r="A369" s="133" t="s">
        <v>602</v>
      </c>
      <c r="B369" s="220" t="s">
        <v>200</v>
      </c>
      <c r="C369" s="220"/>
      <c r="D369" s="220"/>
      <c r="E369" s="220"/>
      <c r="F369" s="220"/>
      <c r="G369" s="220"/>
      <c r="H369" s="134">
        <v>0</v>
      </c>
      <c r="I369" s="134">
        <v>273.76</v>
      </c>
      <c r="J369" s="221">
        <v>0</v>
      </c>
      <c r="K369" s="221"/>
      <c r="L369" s="221"/>
      <c r="M369" s="221">
        <v>273.76</v>
      </c>
      <c r="N369" s="221"/>
      <c r="O369" s="221"/>
      <c r="P369" s="221">
        <v>0</v>
      </c>
      <c r="Q369" s="221"/>
    </row>
    <row r="370" spans="1:17" ht="15" customHeight="1">
      <c r="A370" s="133" t="s">
        <v>603</v>
      </c>
      <c r="B370" s="220" t="s">
        <v>86</v>
      </c>
      <c r="C370" s="220"/>
      <c r="D370" s="220"/>
      <c r="E370" s="220"/>
      <c r="F370" s="220"/>
      <c r="G370" s="220"/>
      <c r="H370" s="134">
        <v>0</v>
      </c>
      <c r="I370" s="134">
        <v>240.54</v>
      </c>
      <c r="J370" s="221">
        <v>0</v>
      </c>
      <c r="K370" s="221"/>
      <c r="L370" s="221"/>
      <c r="M370" s="221">
        <v>240.54</v>
      </c>
      <c r="N370" s="221"/>
      <c r="O370" s="221"/>
      <c r="P370" s="221">
        <v>0</v>
      </c>
      <c r="Q370" s="221"/>
    </row>
    <row r="371" spans="1:17" ht="15" customHeight="1">
      <c r="A371" s="133" t="s">
        <v>604</v>
      </c>
      <c r="B371" s="220" t="s">
        <v>203</v>
      </c>
      <c r="C371" s="220"/>
      <c r="D371" s="220"/>
      <c r="E371" s="220"/>
      <c r="F371" s="220"/>
      <c r="G371" s="220"/>
      <c r="H371" s="134">
        <v>0</v>
      </c>
      <c r="I371" s="134">
        <v>71.239999999999995</v>
      </c>
      <c r="J371" s="221">
        <v>0</v>
      </c>
      <c r="K371" s="221"/>
      <c r="L371" s="221"/>
      <c r="M371" s="221">
        <v>71.239999999999995</v>
      </c>
      <c r="N371" s="221"/>
      <c r="O371" s="221"/>
      <c r="P371" s="221">
        <v>0</v>
      </c>
      <c r="Q371" s="221"/>
    </row>
    <row r="372" spans="1:17" ht="15" customHeight="1">
      <c r="A372" s="133" t="s">
        <v>601</v>
      </c>
      <c r="B372" s="220" t="s">
        <v>198</v>
      </c>
      <c r="C372" s="220"/>
      <c r="D372" s="220"/>
      <c r="E372" s="220"/>
      <c r="F372" s="220"/>
      <c r="G372" s="220"/>
      <c r="H372" s="134">
        <v>0</v>
      </c>
      <c r="I372" s="134">
        <v>1200</v>
      </c>
      <c r="J372" s="221">
        <v>0</v>
      </c>
      <c r="K372" s="221"/>
      <c r="L372" s="221"/>
      <c r="M372" s="221">
        <v>1200</v>
      </c>
      <c r="N372" s="221"/>
      <c r="O372" s="221"/>
      <c r="P372" s="221">
        <v>0</v>
      </c>
      <c r="Q372" s="221"/>
    </row>
    <row r="373" spans="1:17" ht="15" customHeight="1">
      <c r="A373" s="133" t="s">
        <v>596</v>
      </c>
      <c r="B373" s="220" t="s">
        <v>188</v>
      </c>
      <c r="C373" s="220"/>
      <c r="D373" s="220"/>
      <c r="E373" s="220"/>
      <c r="F373" s="220"/>
      <c r="G373" s="220"/>
      <c r="H373" s="134">
        <v>14200</v>
      </c>
      <c r="I373" s="134">
        <v>13099.99</v>
      </c>
      <c r="J373" s="221">
        <f>I373/H373*100</f>
        <v>92.253450704225344</v>
      </c>
      <c r="K373" s="221"/>
      <c r="L373" s="221"/>
      <c r="M373" s="221">
        <v>13099.99</v>
      </c>
      <c r="N373" s="221"/>
      <c r="O373" s="221"/>
      <c r="P373" s="221">
        <v>0</v>
      </c>
      <c r="Q373" s="221"/>
    </row>
    <row r="374" spans="1:17" ht="15" customHeight="1">
      <c r="A374" s="133" t="s">
        <v>596</v>
      </c>
      <c r="B374" s="220" t="s">
        <v>188</v>
      </c>
      <c r="C374" s="220"/>
      <c r="D374" s="220"/>
      <c r="E374" s="220"/>
      <c r="F374" s="220"/>
      <c r="G374" s="220"/>
      <c r="H374" s="134">
        <v>10200</v>
      </c>
      <c r="I374" s="134">
        <v>9895.9699999999993</v>
      </c>
      <c r="J374" s="221">
        <f t="shared" ref="J374:J396" si="7">I374/H374*100</f>
        <v>97.019313725490193</v>
      </c>
      <c r="K374" s="221"/>
      <c r="L374" s="221"/>
      <c r="M374" s="221">
        <v>9895.9699999999993</v>
      </c>
      <c r="N374" s="221"/>
      <c r="O374" s="221"/>
      <c r="P374" s="221">
        <v>0</v>
      </c>
      <c r="Q374" s="221"/>
    </row>
    <row r="375" spans="1:17" ht="15" customHeight="1">
      <c r="A375" s="133" t="s">
        <v>596</v>
      </c>
      <c r="B375" s="220" t="s">
        <v>188</v>
      </c>
      <c r="C375" s="220"/>
      <c r="D375" s="220"/>
      <c r="E375" s="220"/>
      <c r="F375" s="220"/>
      <c r="G375" s="220"/>
      <c r="H375" s="134">
        <v>2000</v>
      </c>
      <c r="I375" s="134">
        <v>1746.35</v>
      </c>
      <c r="J375" s="221">
        <f t="shared" si="7"/>
        <v>87.317499999999995</v>
      </c>
      <c r="K375" s="221"/>
      <c r="L375" s="221"/>
      <c r="M375" s="221">
        <v>1746.35</v>
      </c>
      <c r="N375" s="221"/>
      <c r="O375" s="221"/>
      <c r="P375" s="221">
        <v>0</v>
      </c>
      <c r="Q375" s="221"/>
    </row>
    <row r="376" spans="1:17" ht="15" customHeight="1">
      <c r="A376" s="133" t="s">
        <v>596</v>
      </c>
      <c r="B376" s="220" t="s">
        <v>188</v>
      </c>
      <c r="C376" s="220"/>
      <c r="D376" s="220"/>
      <c r="E376" s="220"/>
      <c r="F376" s="220"/>
      <c r="G376" s="220"/>
      <c r="H376" s="134">
        <v>2000</v>
      </c>
      <c r="I376" s="134">
        <v>1457.67</v>
      </c>
      <c r="J376" s="221">
        <f t="shared" si="7"/>
        <v>72.883499999999998</v>
      </c>
      <c r="K376" s="221"/>
      <c r="L376" s="221"/>
      <c r="M376" s="221">
        <v>1457.67</v>
      </c>
      <c r="N376" s="221"/>
      <c r="O376" s="221"/>
      <c r="P376" s="221">
        <v>0</v>
      </c>
      <c r="Q376" s="221"/>
    </row>
    <row r="377" spans="1:17">
      <c r="A377" s="133" t="s">
        <v>599</v>
      </c>
      <c r="B377" s="220" t="s">
        <v>192</v>
      </c>
      <c r="C377" s="220"/>
      <c r="D377" s="220"/>
      <c r="E377" s="220"/>
      <c r="F377" s="220"/>
      <c r="G377" s="220"/>
      <c r="H377" s="134">
        <v>600</v>
      </c>
      <c r="I377" s="134">
        <v>0</v>
      </c>
      <c r="J377" s="221">
        <f t="shared" si="7"/>
        <v>0</v>
      </c>
      <c r="K377" s="221"/>
      <c r="L377" s="221"/>
      <c r="M377" s="221">
        <v>0</v>
      </c>
      <c r="N377" s="221"/>
      <c r="O377" s="221"/>
      <c r="P377" s="221">
        <v>0</v>
      </c>
      <c r="Q377" s="221"/>
    </row>
    <row r="378" spans="1:17">
      <c r="A378" s="133" t="s">
        <v>599</v>
      </c>
      <c r="B378" s="220" t="s">
        <v>192</v>
      </c>
      <c r="C378" s="220"/>
      <c r="D378" s="220"/>
      <c r="E378" s="220"/>
      <c r="F378" s="220"/>
      <c r="G378" s="220"/>
      <c r="H378" s="134">
        <v>400</v>
      </c>
      <c r="I378" s="134">
        <v>0</v>
      </c>
      <c r="J378" s="221">
        <f t="shared" si="7"/>
        <v>0</v>
      </c>
      <c r="K378" s="221"/>
      <c r="L378" s="221"/>
      <c r="M378" s="221">
        <v>0</v>
      </c>
      <c r="N378" s="221"/>
      <c r="O378" s="221"/>
      <c r="P378" s="221">
        <v>0</v>
      </c>
      <c r="Q378" s="221"/>
    </row>
    <row r="379" spans="1:17">
      <c r="A379" s="133" t="s">
        <v>599</v>
      </c>
      <c r="B379" s="220" t="s">
        <v>192</v>
      </c>
      <c r="C379" s="220"/>
      <c r="D379" s="220"/>
      <c r="E379" s="220"/>
      <c r="F379" s="220"/>
      <c r="G379" s="220"/>
      <c r="H379" s="134">
        <v>100</v>
      </c>
      <c r="I379" s="134">
        <v>0</v>
      </c>
      <c r="J379" s="221">
        <f t="shared" si="7"/>
        <v>0</v>
      </c>
      <c r="K379" s="221"/>
      <c r="L379" s="221"/>
      <c r="M379" s="221">
        <v>0</v>
      </c>
      <c r="N379" s="221"/>
      <c r="O379" s="221"/>
      <c r="P379" s="221">
        <v>0</v>
      </c>
      <c r="Q379" s="221"/>
    </row>
    <row r="380" spans="1:17">
      <c r="A380" s="133" t="s">
        <v>599</v>
      </c>
      <c r="B380" s="220" t="s">
        <v>192</v>
      </c>
      <c r="C380" s="220"/>
      <c r="D380" s="220"/>
      <c r="E380" s="220"/>
      <c r="F380" s="220"/>
      <c r="G380" s="220"/>
      <c r="H380" s="134">
        <v>100</v>
      </c>
      <c r="I380" s="134">
        <v>0</v>
      </c>
      <c r="J380" s="221">
        <f t="shared" si="7"/>
        <v>0</v>
      </c>
      <c r="K380" s="221"/>
      <c r="L380" s="221"/>
      <c r="M380" s="221">
        <v>0</v>
      </c>
      <c r="N380" s="221"/>
      <c r="O380" s="221"/>
      <c r="P380" s="221">
        <v>0</v>
      </c>
      <c r="Q380" s="221"/>
    </row>
    <row r="381" spans="1:17" ht="15" customHeight="1">
      <c r="A381" s="133" t="s">
        <v>601</v>
      </c>
      <c r="B381" s="220" t="s">
        <v>198</v>
      </c>
      <c r="C381" s="220"/>
      <c r="D381" s="220"/>
      <c r="E381" s="220"/>
      <c r="F381" s="220"/>
      <c r="G381" s="220"/>
      <c r="H381" s="134">
        <v>1550</v>
      </c>
      <c r="I381" s="134">
        <v>1200</v>
      </c>
      <c r="J381" s="221">
        <f t="shared" si="7"/>
        <v>77.41935483870968</v>
      </c>
      <c r="K381" s="221"/>
      <c r="L381" s="221"/>
      <c r="M381" s="221">
        <v>1200</v>
      </c>
      <c r="N381" s="221"/>
      <c r="O381" s="221"/>
      <c r="P381" s="221">
        <v>0</v>
      </c>
      <c r="Q381" s="221"/>
    </row>
    <row r="382" spans="1:17" ht="15" customHeight="1">
      <c r="A382" s="133" t="s">
        <v>601</v>
      </c>
      <c r="B382" s="220" t="s">
        <v>198</v>
      </c>
      <c r="C382" s="220"/>
      <c r="D382" s="220"/>
      <c r="E382" s="220"/>
      <c r="F382" s="220"/>
      <c r="G382" s="220"/>
      <c r="H382" s="134">
        <v>0</v>
      </c>
      <c r="I382" s="134">
        <v>0</v>
      </c>
      <c r="J382" s="221">
        <v>0</v>
      </c>
      <c r="K382" s="221"/>
      <c r="L382" s="221"/>
      <c r="M382" s="221">
        <v>0</v>
      </c>
      <c r="N382" s="221"/>
      <c r="O382" s="221"/>
      <c r="P382" s="221">
        <v>0</v>
      </c>
      <c r="Q382" s="221"/>
    </row>
    <row r="383" spans="1:17" ht="15" customHeight="1">
      <c r="A383" s="133" t="s">
        <v>601</v>
      </c>
      <c r="B383" s="220" t="s">
        <v>198</v>
      </c>
      <c r="C383" s="220"/>
      <c r="D383" s="220"/>
      <c r="E383" s="220"/>
      <c r="F383" s="220"/>
      <c r="G383" s="220"/>
      <c r="H383" s="134">
        <v>1550</v>
      </c>
      <c r="I383" s="134">
        <v>1200</v>
      </c>
      <c r="J383" s="221">
        <f t="shared" si="7"/>
        <v>77.41935483870968</v>
      </c>
      <c r="K383" s="221"/>
      <c r="L383" s="221"/>
      <c r="M383" s="221">
        <v>1200</v>
      </c>
      <c r="N383" s="221"/>
      <c r="O383" s="221"/>
      <c r="P383" s="221">
        <v>0</v>
      </c>
      <c r="Q383" s="221"/>
    </row>
    <row r="384" spans="1:17" ht="15" customHeight="1">
      <c r="A384" s="133" t="s">
        <v>601</v>
      </c>
      <c r="B384" s="220" t="s">
        <v>198</v>
      </c>
      <c r="C384" s="220"/>
      <c r="D384" s="220"/>
      <c r="E384" s="220"/>
      <c r="F384" s="220"/>
      <c r="G384" s="220"/>
      <c r="H384" s="134">
        <v>0</v>
      </c>
      <c r="I384" s="134">
        <v>0</v>
      </c>
      <c r="J384" s="221">
        <v>0</v>
      </c>
      <c r="K384" s="221"/>
      <c r="L384" s="221"/>
      <c r="M384" s="221">
        <v>0</v>
      </c>
      <c r="N384" s="221"/>
      <c r="O384" s="221"/>
      <c r="P384" s="221">
        <v>0</v>
      </c>
      <c r="Q384" s="221"/>
    </row>
    <row r="385" spans="1:17" ht="15" customHeight="1">
      <c r="A385" s="133" t="s">
        <v>602</v>
      </c>
      <c r="B385" s="220" t="s">
        <v>200</v>
      </c>
      <c r="C385" s="220"/>
      <c r="D385" s="220"/>
      <c r="E385" s="220"/>
      <c r="F385" s="220"/>
      <c r="G385" s="220"/>
      <c r="H385" s="134">
        <v>990</v>
      </c>
      <c r="I385" s="134">
        <v>402</v>
      </c>
      <c r="J385" s="221">
        <f t="shared" si="7"/>
        <v>40.606060606060609</v>
      </c>
      <c r="K385" s="221"/>
      <c r="L385" s="221"/>
      <c r="M385" s="221">
        <v>402</v>
      </c>
      <c r="N385" s="221"/>
      <c r="O385" s="221"/>
      <c r="P385" s="221">
        <v>0</v>
      </c>
      <c r="Q385" s="221"/>
    </row>
    <row r="386" spans="1:17" ht="15" customHeight="1">
      <c r="A386" s="133" t="s">
        <v>602</v>
      </c>
      <c r="B386" s="220" t="s">
        <v>200</v>
      </c>
      <c r="C386" s="220"/>
      <c r="D386" s="220"/>
      <c r="E386" s="220"/>
      <c r="F386" s="220"/>
      <c r="G386" s="220"/>
      <c r="H386" s="134">
        <v>520</v>
      </c>
      <c r="I386" s="134">
        <v>108.99</v>
      </c>
      <c r="J386" s="221">
        <f t="shared" si="7"/>
        <v>20.959615384615386</v>
      </c>
      <c r="K386" s="221"/>
      <c r="L386" s="221"/>
      <c r="M386" s="221">
        <v>108.99</v>
      </c>
      <c r="N386" s="221"/>
      <c r="O386" s="221"/>
      <c r="P386" s="221">
        <v>0</v>
      </c>
      <c r="Q386" s="221"/>
    </row>
    <row r="387" spans="1:17" ht="15" customHeight="1">
      <c r="A387" s="133" t="s">
        <v>602</v>
      </c>
      <c r="B387" s="220" t="s">
        <v>200</v>
      </c>
      <c r="C387" s="220"/>
      <c r="D387" s="220"/>
      <c r="E387" s="220"/>
      <c r="F387" s="220"/>
      <c r="G387" s="220"/>
      <c r="H387" s="134">
        <v>100</v>
      </c>
      <c r="I387" s="134">
        <v>19.25</v>
      </c>
      <c r="J387" s="221">
        <f t="shared" si="7"/>
        <v>19.25</v>
      </c>
      <c r="K387" s="221"/>
      <c r="L387" s="221"/>
      <c r="M387" s="221">
        <v>19.25</v>
      </c>
      <c r="N387" s="221"/>
      <c r="O387" s="221"/>
      <c r="P387" s="221">
        <v>0</v>
      </c>
      <c r="Q387" s="221"/>
    </row>
    <row r="388" spans="1:17" ht="15" customHeight="1">
      <c r="A388" s="133" t="s">
        <v>602</v>
      </c>
      <c r="B388" s="220" t="s">
        <v>200</v>
      </c>
      <c r="C388" s="220"/>
      <c r="D388" s="220"/>
      <c r="E388" s="220"/>
      <c r="F388" s="220"/>
      <c r="G388" s="220"/>
      <c r="H388" s="134">
        <v>370</v>
      </c>
      <c r="I388" s="134">
        <v>273.76</v>
      </c>
      <c r="J388" s="221">
        <f t="shared" si="7"/>
        <v>73.98918918918919</v>
      </c>
      <c r="K388" s="221"/>
      <c r="L388" s="221"/>
      <c r="M388" s="221">
        <v>273.76</v>
      </c>
      <c r="N388" s="221"/>
      <c r="O388" s="221"/>
      <c r="P388" s="221">
        <v>0</v>
      </c>
      <c r="Q388" s="221"/>
    </row>
    <row r="389" spans="1:17" ht="15" customHeight="1">
      <c r="A389" s="133" t="s">
        <v>603</v>
      </c>
      <c r="B389" s="220" t="s">
        <v>86</v>
      </c>
      <c r="C389" s="220"/>
      <c r="D389" s="220"/>
      <c r="E389" s="220"/>
      <c r="F389" s="220"/>
      <c r="G389" s="220"/>
      <c r="H389" s="134">
        <v>2385</v>
      </c>
      <c r="I389" s="134">
        <v>2161.5700000000002</v>
      </c>
      <c r="J389" s="221">
        <f t="shared" si="7"/>
        <v>90.631865828092245</v>
      </c>
      <c r="K389" s="221"/>
      <c r="L389" s="221"/>
      <c r="M389" s="221">
        <v>2161.5700000000002</v>
      </c>
      <c r="N389" s="221"/>
      <c r="O389" s="221"/>
      <c r="P389" s="221">
        <v>0</v>
      </c>
      <c r="Q389" s="221"/>
    </row>
    <row r="390" spans="1:17" ht="15" customHeight="1">
      <c r="A390" s="133" t="s">
        <v>603</v>
      </c>
      <c r="B390" s="220" t="s">
        <v>86</v>
      </c>
      <c r="C390" s="220"/>
      <c r="D390" s="220"/>
      <c r="E390" s="220"/>
      <c r="F390" s="220"/>
      <c r="G390" s="220"/>
      <c r="H390" s="134">
        <v>1750</v>
      </c>
      <c r="I390" s="134">
        <v>1632.89</v>
      </c>
      <c r="J390" s="221">
        <f t="shared" si="7"/>
        <v>93.308000000000007</v>
      </c>
      <c r="K390" s="221"/>
      <c r="L390" s="221"/>
      <c r="M390" s="221">
        <v>1632.89</v>
      </c>
      <c r="N390" s="221"/>
      <c r="O390" s="221"/>
      <c r="P390" s="221">
        <v>0</v>
      </c>
      <c r="Q390" s="221"/>
    </row>
    <row r="391" spans="1:17" ht="15" customHeight="1">
      <c r="A391" s="133" t="s">
        <v>603</v>
      </c>
      <c r="B391" s="220" t="s">
        <v>86</v>
      </c>
      <c r="C391" s="220"/>
      <c r="D391" s="220"/>
      <c r="E391" s="220"/>
      <c r="F391" s="220"/>
      <c r="G391" s="220"/>
      <c r="H391" s="134">
        <v>335</v>
      </c>
      <c r="I391" s="134">
        <v>288.14</v>
      </c>
      <c r="J391" s="221">
        <f t="shared" si="7"/>
        <v>86.011940298507454</v>
      </c>
      <c r="K391" s="221"/>
      <c r="L391" s="221"/>
      <c r="M391" s="221">
        <v>288.14</v>
      </c>
      <c r="N391" s="221"/>
      <c r="O391" s="221"/>
      <c r="P391" s="221">
        <v>0</v>
      </c>
      <c r="Q391" s="221"/>
    </row>
    <row r="392" spans="1:17" ht="15" customHeight="1">
      <c r="A392" s="133" t="s">
        <v>603</v>
      </c>
      <c r="B392" s="220" t="s">
        <v>86</v>
      </c>
      <c r="C392" s="220"/>
      <c r="D392" s="220"/>
      <c r="E392" s="220"/>
      <c r="F392" s="220"/>
      <c r="G392" s="220"/>
      <c r="H392" s="134">
        <v>300</v>
      </c>
      <c r="I392" s="134">
        <v>240.54</v>
      </c>
      <c r="J392" s="221">
        <f t="shared" si="7"/>
        <v>80.179999999999993</v>
      </c>
      <c r="K392" s="221"/>
      <c r="L392" s="221"/>
      <c r="M392" s="221">
        <v>240.54</v>
      </c>
      <c r="N392" s="221"/>
      <c r="O392" s="221"/>
      <c r="P392" s="221">
        <v>0</v>
      </c>
      <c r="Q392" s="221"/>
    </row>
    <row r="393" spans="1:17" ht="15" customHeight="1">
      <c r="A393" s="133" t="s">
        <v>604</v>
      </c>
      <c r="B393" s="220" t="s">
        <v>203</v>
      </c>
      <c r="C393" s="220"/>
      <c r="D393" s="220"/>
      <c r="E393" s="220"/>
      <c r="F393" s="220"/>
      <c r="G393" s="220"/>
      <c r="H393" s="134">
        <v>790</v>
      </c>
      <c r="I393" s="134">
        <v>743.56</v>
      </c>
      <c r="J393" s="221">
        <f t="shared" si="7"/>
        <v>94.121518987341773</v>
      </c>
      <c r="K393" s="221"/>
      <c r="L393" s="221"/>
      <c r="M393" s="221">
        <v>743.56</v>
      </c>
      <c r="N393" s="221"/>
      <c r="O393" s="221"/>
      <c r="P393" s="221">
        <v>0</v>
      </c>
      <c r="Q393" s="221"/>
    </row>
    <row r="394" spans="1:17" ht="15" customHeight="1">
      <c r="A394" s="133" t="s">
        <v>604</v>
      </c>
      <c r="B394" s="220" t="s">
        <v>203</v>
      </c>
      <c r="C394" s="220"/>
      <c r="D394" s="220"/>
      <c r="E394" s="220"/>
      <c r="F394" s="220"/>
      <c r="G394" s="220"/>
      <c r="H394" s="134">
        <v>590</v>
      </c>
      <c r="I394" s="134">
        <v>571.47</v>
      </c>
      <c r="J394" s="221">
        <f t="shared" si="7"/>
        <v>96.859322033898309</v>
      </c>
      <c r="K394" s="221"/>
      <c r="L394" s="221"/>
      <c r="M394" s="221">
        <v>571.47</v>
      </c>
      <c r="N394" s="221"/>
      <c r="O394" s="221"/>
      <c r="P394" s="221">
        <v>0</v>
      </c>
      <c r="Q394" s="221"/>
    </row>
    <row r="395" spans="1:17" ht="15" customHeight="1">
      <c r="A395" s="133" t="s">
        <v>604</v>
      </c>
      <c r="B395" s="220" t="s">
        <v>203</v>
      </c>
      <c r="C395" s="220"/>
      <c r="D395" s="220"/>
      <c r="E395" s="220"/>
      <c r="F395" s="220"/>
      <c r="G395" s="220"/>
      <c r="H395" s="134">
        <v>110</v>
      </c>
      <c r="I395" s="134">
        <v>100.85</v>
      </c>
      <c r="J395" s="221">
        <f t="shared" si="7"/>
        <v>91.681818181818173</v>
      </c>
      <c r="K395" s="221"/>
      <c r="L395" s="221"/>
      <c r="M395" s="221">
        <v>100.85</v>
      </c>
      <c r="N395" s="221"/>
      <c r="O395" s="221"/>
      <c r="P395" s="221">
        <v>0</v>
      </c>
      <c r="Q395" s="221"/>
    </row>
    <row r="396" spans="1:17" ht="15" customHeight="1">
      <c r="A396" s="133" t="s">
        <v>604</v>
      </c>
      <c r="B396" s="220" t="s">
        <v>203</v>
      </c>
      <c r="C396" s="220"/>
      <c r="D396" s="220"/>
      <c r="E396" s="220"/>
      <c r="F396" s="220"/>
      <c r="G396" s="220"/>
      <c r="H396" s="134">
        <v>90</v>
      </c>
      <c r="I396" s="134">
        <v>71.239999999999995</v>
      </c>
      <c r="J396" s="221">
        <f t="shared" si="7"/>
        <v>79.155555555555551</v>
      </c>
      <c r="K396" s="221"/>
      <c r="L396" s="221"/>
      <c r="M396" s="221">
        <v>71.239999999999995</v>
      </c>
      <c r="N396" s="221"/>
      <c r="O396" s="221"/>
      <c r="P396" s="221">
        <v>0</v>
      </c>
      <c r="Q396" s="221"/>
    </row>
    <row r="397" spans="1:17" ht="22.5" customHeight="1">
      <c r="A397" s="139" t="s">
        <v>658</v>
      </c>
      <c r="B397" s="228" t="s">
        <v>531</v>
      </c>
      <c r="C397" s="228"/>
      <c r="D397" s="228"/>
      <c r="E397" s="228"/>
      <c r="F397" s="228"/>
      <c r="G397" s="228"/>
      <c r="H397" s="140">
        <v>10687</v>
      </c>
      <c r="I397" s="140">
        <v>0</v>
      </c>
      <c r="J397" s="229">
        <v>0</v>
      </c>
      <c r="K397" s="229"/>
      <c r="L397" s="229"/>
      <c r="M397" s="229">
        <v>0</v>
      </c>
      <c r="N397" s="229"/>
      <c r="O397" s="229"/>
      <c r="P397" s="229">
        <v>10687</v>
      </c>
      <c r="Q397" s="229"/>
    </row>
    <row r="398" spans="1:17" ht="15" customHeight="1">
      <c r="A398" s="131" t="s">
        <v>564</v>
      </c>
      <c r="B398" s="218" t="s">
        <v>565</v>
      </c>
      <c r="C398" s="218"/>
      <c r="D398" s="218"/>
      <c r="E398" s="218"/>
      <c r="F398" s="218"/>
      <c r="G398" s="218"/>
      <c r="H398" s="132">
        <v>10687</v>
      </c>
      <c r="I398" s="132">
        <v>0</v>
      </c>
      <c r="J398" s="219">
        <v>0</v>
      </c>
      <c r="K398" s="219"/>
      <c r="L398" s="219"/>
      <c r="M398" s="219">
        <v>0</v>
      </c>
      <c r="N398" s="219"/>
      <c r="O398" s="219"/>
      <c r="P398" s="219">
        <v>10687</v>
      </c>
      <c r="Q398" s="219"/>
    </row>
    <row r="399" spans="1:17" ht="15" customHeight="1">
      <c r="A399" s="133" t="s">
        <v>596</v>
      </c>
      <c r="B399" s="220" t="s">
        <v>188</v>
      </c>
      <c r="C399" s="220"/>
      <c r="D399" s="220"/>
      <c r="E399" s="220"/>
      <c r="F399" s="220"/>
      <c r="G399" s="220"/>
      <c r="H399" s="134">
        <v>7000</v>
      </c>
      <c r="I399" s="134">
        <v>0</v>
      </c>
      <c r="J399" s="221">
        <v>0</v>
      </c>
      <c r="K399" s="221"/>
      <c r="L399" s="221"/>
      <c r="M399" s="221">
        <v>0</v>
      </c>
      <c r="N399" s="221"/>
      <c r="O399" s="221"/>
      <c r="P399" s="221">
        <v>0</v>
      </c>
      <c r="Q399" s="221"/>
    </row>
    <row r="400" spans="1:17" ht="15" customHeight="1">
      <c r="A400" s="133" t="s">
        <v>596</v>
      </c>
      <c r="B400" s="220" t="s">
        <v>188</v>
      </c>
      <c r="C400" s="220"/>
      <c r="D400" s="220"/>
      <c r="E400" s="220"/>
      <c r="F400" s="220"/>
      <c r="G400" s="220"/>
      <c r="H400" s="134">
        <v>1200</v>
      </c>
      <c r="I400" s="134">
        <v>0</v>
      </c>
      <c r="J400" s="221">
        <v>0</v>
      </c>
      <c r="K400" s="221"/>
      <c r="L400" s="221"/>
      <c r="M400" s="221">
        <v>0</v>
      </c>
      <c r="N400" s="221"/>
      <c r="O400" s="221"/>
      <c r="P400" s="221">
        <v>0</v>
      </c>
      <c r="Q400" s="221"/>
    </row>
    <row r="401" spans="1:17" ht="15" customHeight="1">
      <c r="A401" s="133" t="s">
        <v>596</v>
      </c>
      <c r="B401" s="220" t="s">
        <v>188</v>
      </c>
      <c r="C401" s="220"/>
      <c r="D401" s="220"/>
      <c r="E401" s="220"/>
      <c r="F401" s="220"/>
      <c r="G401" s="220"/>
      <c r="H401" s="134">
        <v>800</v>
      </c>
      <c r="I401" s="134">
        <v>0</v>
      </c>
      <c r="J401" s="221">
        <v>0</v>
      </c>
      <c r="K401" s="221"/>
      <c r="L401" s="221"/>
      <c r="M401" s="221">
        <v>0</v>
      </c>
      <c r="N401" s="221"/>
      <c r="O401" s="221"/>
      <c r="P401" s="221">
        <v>0</v>
      </c>
      <c r="Q401" s="221"/>
    </row>
    <row r="402" spans="1:17" ht="15" customHeight="1">
      <c r="A402" s="133" t="s">
        <v>596</v>
      </c>
      <c r="B402" s="220" t="s">
        <v>188</v>
      </c>
      <c r="C402" s="220"/>
      <c r="D402" s="220"/>
      <c r="E402" s="220"/>
      <c r="F402" s="220"/>
      <c r="G402" s="220"/>
      <c r="H402" s="134">
        <v>5000</v>
      </c>
      <c r="I402" s="134">
        <v>0</v>
      </c>
      <c r="J402" s="221">
        <v>0</v>
      </c>
      <c r="K402" s="221"/>
      <c r="L402" s="221"/>
      <c r="M402" s="221">
        <v>0</v>
      </c>
      <c r="N402" s="221"/>
      <c r="O402" s="221"/>
      <c r="P402" s="221">
        <v>0</v>
      </c>
      <c r="Q402" s="221"/>
    </row>
    <row r="403" spans="1:17">
      <c r="A403" s="133" t="s">
        <v>599</v>
      </c>
      <c r="B403" s="220" t="s">
        <v>192</v>
      </c>
      <c r="C403" s="220"/>
      <c r="D403" s="220"/>
      <c r="E403" s="220"/>
      <c r="F403" s="220"/>
      <c r="G403" s="220"/>
      <c r="H403" s="134">
        <v>1550</v>
      </c>
      <c r="I403" s="134">
        <v>0</v>
      </c>
      <c r="J403" s="221">
        <v>0</v>
      </c>
      <c r="K403" s="221"/>
      <c r="L403" s="221"/>
      <c r="M403" s="221">
        <v>0</v>
      </c>
      <c r="N403" s="221"/>
      <c r="O403" s="221"/>
      <c r="P403" s="221">
        <v>0</v>
      </c>
      <c r="Q403" s="221"/>
    </row>
    <row r="404" spans="1:17">
      <c r="A404" s="133" t="s">
        <v>599</v>
      </c>
      <c r="B404" s="220" t="s">
        <v>192</v>
      </c>
      <c r="C404" s="220"/>
      <c r="D404" s="220"/>
      <c r="E404" s="220"/>
      <c r="F404" s="220"/>
      <c r="G404" s="220"/>
      <c r="H404" s="134">
        <v>250</v>
      </c>
      <c r="I404" s="134">
        <v>0</v>
      </c>
      <c r="J404" s="221">
        <v>0</v>
      </c>
      <c r="K404" s="221"/>
      <c r="L404" s="221"/>
      <c r="M404" s="221">
        <v>0</v>
      </c>
      <c r="N404" s="221"/>
      <c r="O404" s="221"/>
      <c r="P404" s="221">
        <v>0</v>
      </c>
      <c r="Q404" s="221"/>
    </row>
    <row r="405" spans="1:17">
      <c r="A405" s="133" t="s">
        <v>599</v>
      </c>
      <c r="B405" s="220" t="s">
        <v>192</v>
      </c>
      <c r="C405" s="220"/>
      <c r="D405" s="220"/>
      <c r="E405" s="220"/>
      <c r="F405" s="220"/>
      <c r="G405" s="220"/>
      <c r="H405" s="134">
        <v>1100</v>
      </c>
      <c r="I405" s="134">
        <v>0</v>
      </c>
      <c r="J405" s="221">
        <v>0</v>
      </c>
      <c r="K405" s="221"/>
      <c r="L405" s="221"/>
      <c r="M405" s="221">
        <v>0</v>
      </c>
      <c r="N405" s="221"/>
      <c r="O405" s="221"/>
      <c r="P405" s="221">
        <v>0</v>
      </c>
      <c r="Q405" s="221"/>
    </row>
    <row r="406" spans="1:17">
      <c r="A406" s="133" t="s">
        <v>599</v>
      </c>
      <c r="B406" s="220" t="s">
        <v>192</v>
      </c>
      <c r="C406" s="220"/>
      <c r="D406" s="220"/>
      <c r="E406" s="220"/>
      <c r="F406" s="220"/>
      <c r="G406" s="220"/>
      <c r="H406" s="134">
        <v>200</v>
      </c>
      <c r="I406" s="134">
        <v>0</v>
      </c>
      <c r="J406" s="221">
        <v>0</v>
      </c>
      <c r="K406" s="221"/>
      <c r="L406" s="221"/>
      <c r="M406" s="221">
        <v>0</v>
      </c>
      <c r="N406" s="221"/>
      <c r="O406" s="221"/>
      <c r="P406" s="221">
        <v>0</v>
      </c>
      <c r="Q406" s="221"/>
    </row>
    <row r="407" spans="1:17" ht="15" customHeight="1">
      <c r="A407" s="133" t="s">
        <v>602</v>
      </c>
      <c r="B407" s="220" t="s">
        <v>200</v>
      </c>
      <c r="C407" s="220"/>
      <c r="D407" s="220"/>
      <c r="E407" s="220"/>
      <c r="F407" s="220"/>
      <c r="G407" s="220"/>
      <c r="H407" s="134">
        <v>510</v>
      </c>
      <c r="I407" s="134">
        <v>0</v>
      </c>
      <c r="J407" s="221">
        <v>0</v>
      </c>
      <c r="K407" s="221"/>
      <c r="L407" s="221"/>
      <c r="M407" s="221">
        <v>0</v>
      </c>
      <c r="N407" s="221"/>
      <c r="O407" s="221"/>
      <c r="P407" s="221">
        <v>0</v>
      </c>
      <c r="Q407" s="221"/>
    </row>
    <row r="408" spans="1:17" ht="15" customHeight="1">
      <c r="A408" s="133" t="s">
        <v>602</v>
      </c>
      <c r="B408" s="220" t="s">
        <v>200</v>
      </c>
      <c r="C408" s="220"/>
      <c r="D408" s="220"/>
      <c r="E408" s="220"/>
      <c r="F408" s="220"/>
      <c r="G408" s="220"/>
      <c r="H408" s="134">
        <v>80</v>
      </c>
      <c r="I408" s="134">
        <v>0</v>
      </c>
      <c r="J408" s="221">
        <v>0</v>
      </c>
      <c r="K408" s="221"/>
      <c r="L408" s="221"/>
      <c r="M408" s="221">
        <v>0</v>
      </c>
      <c r="N408" s="221"/>
      <c r="O408" s="221"/>
      <c r="P408" s="221">
        <v>0</v>
      </c>
      <c r="Q408" s="221"/>
    </row>
    <row r="409" spans="1:17" ht="15" customHeight="1">
      <c r="A409" s="133" t="s">
        <v>602</v>
      </c>
      <c r="B409" s="220" t="s">
        <v>200</v>
      </c>
      <c r="C409" s="220"/>
      <c r="D409" s="220"/>
      <c r="E409" s="220"/>
      <c r="F409" s="220"/>
      <c r="G409" s="220"/>
      <c r="H409" s="134">
        <v>65</v>
      </c>
      <c r="I409" s="134">
        <v>0</v>
      </c>
      <c r="J409" s="221">
        <v>0</v>
      </c>
      <c r="K409" s="221"/>
      <c r="L409" s="221"/>
      <c r="M409" s="221">
        <v>0</v>
      </c>
      <c r="N409" s="221"/>
      <c r="O409" s="221"/>
      <c r="P409" s="221">
        <v>0</v>
      </c>
      <c r="Q409" s="221"/>
    </row>
    <row r="410" spans="1:17" ht="15" customHeight="1">
      <c r="A410" s="133" t="s">
        <v>602</v>
      </c>
      <c r="B410" s="220" t="s">
        <v>200</v>
      </c>
      <c r="C410" s="220"/>
      <c r="D410" s="220"/>
      <c r="E410" s="220"/>
      <c r="F410" s="220"/>
      <c r="G410" s="220"/>
      <c r="H410" s="134">
        <v>365</v>
      </c>
      <c r="I410" s="134">
        <v>0</v>
      </c>
      <c r="J410" s="221">
        <v>0</v>
      </c>
      <c r="K410" s="221"/>
      <c r="L410" s="221"/>
      <c r="M410" s="221">
        <v>0</v>
      </c>
      <c r="N410" s="221"/>
      <c r="O410" s="221"/>
      <c r="P410" s="221">
        <v>0</v>
      </c>
      <c r="Q410" s="221"/>
    </row>
    <row r="411" spans="1:17" ht="15" customHeight="1">
      <c r="A411" s="133" t="s">
        <v>603</v>
      </c>
      <c r="B411" s="220" t="s">
        <v>86</v>
      </c>
      <c r="C411" s="220"/>
      <c r="D411" s="220"/>
      <c r="E411" s="220"/>
      <c r="F411" s="220"/>
      <c r="G411" s="220"/>
      <c r="H411" s="134">
        <v>1157</v>
      </c>
      <c r="I411" s="134">
        <v>0</v>
      </c>
      <c r="J411" s="221">
        <v>0</v>
      </c>
      <c r="K411" s="221"/>
      <c r="L411" s="221"/>
      <c r="M411" s="221">
        <v>0</v>
      </c>
      <c r="N411" s="221"/>
      <c r="O411" s="221"/>
      <c r="P411" s="221">
        <v>0</v>
      </c>
      <c r="Q411" s="221"/>
    </row>
    <row r="412" spans="1:17" ht="15" customHeight="1">
      <c r="A412" s="133" t="s">
        <v>603</v>
      </c>
      <c r="B412" s="220" t="s">
        <v>86</v>
      </c>
      <c r="C412" s="220"/>
      <c r="D412" s="220"/>
      <c r="E412" s="220"/>
      <c r="F412" s="220"/>
      <c r="G412" s="220"/>
      <c r="H412" s="134">
        <v>200</v>
      </c>
      <c r="I412" s="134">
        <v>0</v>
      </c>
      <c r="J412" s="221">
        <v>0</v>
      </c>
      <c r="K412" s="221"/>
      <c r="L412" s="221"/>
      <c r="M412" s="221">
        <v>0</v>
      </c>
      <c r="N412" s="221"/>
      <c r="O412" s="221"/>
      <c r="P412" s="221">
        <v>0</v>
      </c>
      <c r="Q412" s="221"/>
    </row>
    <row r="413" spans="1:17" ht="15" customHeight="1">
      <c r="A413" s="133" t="s">
        <v>603</v>
      </c>
      <c r="B413" s="220" t="s">
        <v>86</v>
      </c>
      <c r="C413" s="220"/>
      <c r="D413" s="220"/>
      <c r="E413" s="220"/>
      <c r="F413" s="220"/>
      <c r="G413" s="220"/>
      <c r="H413" s="134">
        <v>132</v>
      </c>
      <c r="I413" s="134">
        <v>0</v>
      </c>
      <c r="J413" s="221">
        <v>0</v>
      </c>
      <c r="K413" s="221"/>
      <c r="L413" s="221"/>
      <c r="M413" s="221">
        <v>0</v>
      </c>
      <c r="N413" s="221"/>
      <c r="O413" s="221"/>
      <c r="P413" s="221">
        <v>0</v>
      </c>
      <c r="Q413" s="221"/>
    </row>
    <row r="414" spans="1:17" ht="15" customHeight="1">
      <c r="A414" s="133" t="s">
        <v>603</v>
      </c>
      <c r="B414" s="220" t="s">
        <v>86</v>
      </c>
      <c r="C414" s="220"/>
      <c r="D414" s="220"/>
      <c r="E414" s="220"/>
      <c r="F414" s="220"/>
      <c r="G414" s="220"/>
      <c r="H414" s="134">
        <v>825</v>
      </c>
      <c r="I414" s="134">
        <v>0</v>
      </c>
      <c r="J414" s="221">
        <v>0</v>
      </c>
      <c r="K414" s="221"/>
      <c r="L414" s="221"/>
      <c r="M414" s="221">
        <v>0</v>
      </c>
      <c r="N414" s="221"/>
      <c r="O414" s="221"/>
      <c r="P414" s="221">
        <v>0</v>
      </c>
      <c r="Q414" s="221"/>
    </row>
    <row r="415" spans="1:17" ht="15" customHeight="1">
      <c r="A415" s="133" t="s">
        <v>604</v>
      </c>
      <c r="B415" s="220" t="s">
        <v>203</v>
      </c>
      <c r="C415" s="220"/>
      <c r="D415" s="220"/>
      <c r="E415" s="220"/>
      <c r="F415" s="220"/>
      <c r="G415" s="220"/>
      <c r="H415" s="134">
        <v>470</v>
      </c>
      <c r="I415" s="134">
        <v>0</v>
      </c>
      <c r="J415" s="221">
        <v>0</v>
      </c>
      <c r="K415" s="221"/>
      <c r="L415" s="221"/>
      <c r="M415" s="221">
        <v>0</v>
      </c>
      <c r="N415" s="221"/>
      <c r="O415" s="221"/>
      <c r="P415" s="221">
        <v>0</v>
      </c>
      <c r="Q415" s="221"/>
    </row>
    <row r="416" spans="1:17" ht="15" customHeight="1">
      <c r="A416" s="133" t="s">
        <v>604</v>
      </c>
      <c r="B416" s="220" t="s">
        <v>203</v>
      </c>
      <c r="C416" s="220"/>
      <c r="D416" s="220"/>
      <c r="E416" s="220"/>
      <c r="F416" s="220"/>
      <c r="G416" s="220"/>
      <c r="H416" s="134">
        <v>60</v>
      </c>
      <c r="I416" s="134">
        <v>0</v>
      </c>
      <c r="J416" s="221">
        <v>0</v>
      </c>
      <c r="K416" s="221"/>
      <c r="L416" s="221"/>
      <c r="M416" s="221">
        <v>0</v>
      </c>
      <c r="N416" s="221"/>
      <c r="O416" s="221"/>
      <c r="P416" s="221">
        <v>0</v>
      </c>
      <c r="Q416" s="221"/>
    </row>
    <row r="417" spans="1:17" ht="15" customHeight="1">
      <c r="A417" s="133" t="s">
        <v>604</v>
      </c>
      <c r="B417" s="220" t="s">
        <v>203</v>
      </c>
      <c r="C417" s="220"/>
      <c r="D417" s="220"/>
      <c r="E417" s="220"/>
      <c r="F417" s="220"/>
      <c r="G417" s="220"/>
      <c r="H417" s="134">
        <v>335</v>
      </c>
      <c r="I417" s="134">
        <v>0</v>
      </c>
      <c r="J417" s="221">
        <v>0</v>
      </c>
      <c r="K417" s="221"/>
      <c r="L417" s="221"/>
      <c r="M417" s="221">
        <v>0</v>
      </c>
      <c r="N417" s="221"/>
      <c r="O417" s="221"/>
      <c r="P417" s="221">
        <v>0</v>
      </c>
      <c r="Q417" s="221"/>
    </row>
    <row r="418" spans="1:17" ht="15" customHeight="1">
      <c r="A418" s="133" t="s">
        <v>604</v>
      </c>
      <c r="B418" s="220" t="s">
        <v>203</v>
      </c>
      <c r="C418" s="220"/>
      <c r="D418" s="220"/>
      <c r="E418" s="220"/>
      <c r="F418" s="220"/>
      <c r="G418" s="220"/>
      <c r="H418" s="134">
        <v>75</v>
      </c>
      <c r="I418" s="134">
        <v>0</v>
      </c>
      <c r="J418" s="221">
        <v>0</v>
      </c>
      <c r="K418" s="221"/>
      <c r="L418" s="221"/>
      <c r="M418" s="221">
        <v>0</v>
      </c>
      <c r="N418" s="221"/>
      <c r="O418" s="221"/>
      <c r="P418" s="221">
        <v>0</v>
      </c>
      <c r="Q418" s="221"/>
    </row>
    <row r="419" spans="1:17" ht="22.5" customHeight="1">
      <c r="A419" s="139" t="s">
        <v>659</v>
      </c>
      <c r="B419" s="228" t="s">
        <v>548</v>
      </c>
      <c r="C419" s="228"/>
      <c r="D419" s="228"/>
      <c r="E419" s="228"/>
      <c r="F419" s="228"/>
      <c r="G419" s="228"/>
      <c r="H419" s="140">
        <v>2570</v>
      </c>
      <c r="I419" s="140">
        <v>0</v>
      </c>
      <c r="J419" s="229">
        <v>0</v>
      </c>
      <c r="K419" s="229"/>
      <c r="L419" s="229"/>
      <c r="M419" s="229">
        <v>0</v>
      </c>
      <c r="N419" s="229"/>
      <c r="O419" s="229"/>
      <c r="P419" s="229">
        <v>2570</v>
      </c>
      <c r="Q419" s="229"/>
    </row>
    <row r="420" spans="1:17" ht="15" customHeight="1">
      <c r="A420" s="131" t="s">
        <v>564</v>
      </c>
      <c r="B420" s="218" t="s">
        <v>565</v>
      </c>
      <c r="C420" s="218"/>
      <c r="D420" s="218"/>
      <c r="E420" s="218"/>
      <c r="F420" s="218"/>
      <c r="G420" s="218"/>
      <c r="H420" s="132">
        <v>2570</v>
      </c>
      <c r="I420" s="132">
        <v>0</v>
      </c>
      <c r="J420" s="219">
        <v>0</v>
      </c>
      <c r="K420" s="219"/>
      <c r="L420" s="219"/>
      <c r="M420" s="219">
        <v>0</v>
      </c>
      <c r="N420" s="219"/>
      <c r="O420" s="219"/>
      <c r="P420" s="219">
        <v>2570</v>
      </c>
      <c r="Q420" s="219"/>
    </row>
    <row r="421" spans="1:17">
      <c r="A421" s="133" t="s">
        <v>657</v>
      </c>
      <c r="B421" s="220" t="s">
        <v>241</v>
      </c>
      <c r="C421" s="220"/>
      <c r="D421" s="220"/>
      <c r="E421" s="220"/>
      <c r="F421" s="220"/>
      <c r="G421" s="220"/>
      <c r="H421" s="134">
        <v>2570</v>
      </c>
      <c r="I421" s="134">
        <v>0</v>
      </c>
      <c r="J421" s="221">
        <v>0</v>
      </c>
      <c r="K421" s="221"/>
      <c r="L421" s="221"/>
      <c r="M421" s="221">
        <v>0</v>
      </c>
      <c r="N421" s="221"/>
      <c r="O421" s="221"/>
      <c r="P421" s="221">
        <v>0</v>
      </c>
      <c r="Q421" s="221"/>
    </row>
    <row r="422" spans="1:17">
      <c r="A422" s="133" t="s">
        <v>657</v>
      </c>
      <c r="B422" s="220" t="s">
        <v>241</v>
      </c>
      <c r="C422" s="220"/>
      <c r="D422" s="220"/>
      <c r="E422" s="220"/>
      <c r="F422" s="220"/>
      <c r="G422" s="220"/>
      <c r="H422" s="134">
        <v>120</v>
      </c>
      <c r="I422" s="134">
        <v>0</v>
      </c>
      <c r="J422" s="221">
        <v>0</v>
      </c>
      <c r="K422" s="221"/>
      <c r="L422" s="221"/>
      <c r="M422" s="221">
        <v>0</v>
      </c>
      <c r="N422" s="221"/>
      <c r="O422" s="221"/>
      <c r="P422" s="221">
        <v>0</v>
      </c>
      <c r="Q422" s="221"/>
    </row>
    <row r="423" spans="1:17">
      <c r="A423" s="133" t="s">
        <v>657</v>
      </c>
      <c r="B423" s="220" t="s">
        <v>241</v>
      </c>
      <c r="C423" s="220"/>
      <c r="D423" s="220"/>
      <c r="E423" s="220"/>
      <c r="F423" s="220"/>
      <c r="G423" s="220"/>
      <c r="H423" s="134">
        <v>2450</v>
      </c>
      <c r="I423" s="134">
        <v>0</v>
      </c>
      <c r="J423" s="221">
        <v>0</v>
      </c>
      <c r="K423" s="221"/>
      <c r="L423" s="221"/>
      <c r="M423" s="221">
        <v>0</v>
      </c>
      <c r="N423" s="221"/>
      <c r="O423" s="221"/>
      <c r="P423" s="221">
        <v>0</v>
      </c>
      <c r="Q423" s="221"/>
    </row>
  </sheetData>
  <mergeCells count="2073">
    <mergeCell ref="M413:O413"/>
    <mergeCell ref="P413:Q413"/>
    <mergeCell ref="B414:E414"/>
    <mergeCell ref="F414:G414"/>
    <mergeCell ref="J414:L414"/>
    <mergeCell ref="B423:E423"/>
    <mergeCell ref="F423:G423"/>
    <mergeCell ref="J423:L423"/>
    <mergeCell ref="M423:O423"/>
    <mergeCell ref="P423:Q423"/>
    <mergeCell ref="B421:E421"/>
    <mergeCell ref="F421:G421"/>
    <mergeCell ref="J421:L421"/>
    <mergeCell ref="M421:O421"/>
    <mergeCell ref="P421:Q421"/>
    <mergeCell ref="B422:E422"/>
    <mergeCell ref="F422:G422"/>
    <mergeCell ref="J422:L422"/>
    <mergeCell ref="M422:O422"/>
    <mergeCell ref="P422:Q422"/>
    <mergeCell ref="B419:E419"/>
    <mergeCell ref="F419:G419"/>
    <mergeCell ref="J419:L419"/>
    <mergeCell ref="M419:O419"/>
    <mergeCell ref="P419:Q419"/>
    <mergeCell ref="B420:E420"/>
    <mergeCell ref="F420:G420"/>
    <mergeCell ref="J420:L420"/>
    <mergeCell ref="M420:O420"/>
    <mergeCell ref="P420:Q420"/>
    <mergeCell ref="B410:E410"/>
    <mergeCell ref="F410:G410"/>
    <mergeCell ref="J410:L410"/>
    <mergeCell ref="M410:O410"/>
    <mergeCell ref="P410:Q410"/>
    <mergeCell ref="B417:E417"/>
    <mergeCell ref="F417:G417"/>
    <mergeCell ref="J417:L417"/>
    <mergeCell ref="M417:O417"/>
    <mergeCell ref="P417:Q417"/>
    <mergeCell ref="B418:E418"/>
    <mergeCell ref="F418:G418"/>
    <mergeCell ref="J418:L418"/>
    <mergeCell ref="M418:O418"/>
    <mergeCell ref="P418:Q418"/>
    <mergeCell ref="A4:D5"/>
    <mergeCell ref="A6:C6"/>
    <mergeCell ref="C8:K8"/>
    <mergeCell ref="A10:G10"/>
    <mergeCell ref="B415:E415"/>
    <mergeCell ref="F415:G415"/>
    <mergeCell ref="J415:L415"/>
    <mergeCell ref="M415:O415"/>
    <mergeCell ref="P415:Q415"/>
    <mergeCell ref="B416:E416"/>
    <mergeCell ref="F416:G416"/>
    <mergeCell ref="J416:L416"/>
    <mergeCell ref="M416:O416"/>
    <mergeCell ref="P416:Q416"/>
    <mergeCell ref="B413:E413"/>
    <mergeCell ref="F413:G413"/>
    <mergeCell ref="J413:L413"/>
    <mergeCell ref="B408:E408"/>
    <mergeCell ref="F408:G408"/>
    <mergeCell ref="J408:L408"/>
    <mergeCell ref="M408:O408"/>
    <mergeCell ref="P408:Q408"/>
    <mergeCell ref="B405:E405"/>
    <mergeCell ref="F405:G405"/>
    <mergeCell ref="J405:L405"/>
    <mergeCell ref="M405:O405"/>
    <mergeCell ref="P405:Q405"/>
    <mergeCell ref="B406:E406"/>
    <mergeCell ref="F406:G406"/>
    <mergeCell ref="J406:L406"/>
    <mergeCell ref="M406:O406"/>
    <mergeCell ref="P406:Q406"/>
    <mergeCell ref="M414:O414"/>
    <mergeCell ref="P414:Q414"/>
    <mergeCell ref="B411:E411"/>
    <mergeCell ref="F411:G411"/>
    <mergeCell ref="J411:L411"/>
    <mergeCell ref="M411:O411"/>
    <mergeCell ref="P411:Q411"/>
    <mergeCell ref="B412:E412"/>
    <mergeCell ref="F412:G412"/>
    <mergeCell ref="J412:L412"/>
    <mergeCell ref="M412:O412"/>
    <mergeCell ref="P412:Q412"/>
    <mergeCell ref="B409:E409"/>
    <mergeCell ref="F409:G409"/>
    <mergeCell ref="J409:L409"/>
    <mergeCell ref="M409:O409"/>
    <mergeCell ref="P409:Q409"/>
    <mergeCell ref="B404:E404"/>
    <mergeCell ref="F404:G404"/>
    <mergeCell ref="J404:L404"/>
    <mergeCell ref="M404:O404"/>
    <mergeCell ref="P404:Q404"/>
    <mergeCell ref="B401:E401"/>
    <mergeCell ref="F401:G401"/>
    <mergeCell ref="J401:L401"/>
    <mergeCell ref="M401:O401"/>
    <mergeCell ref="P401:Q401"/>
    <mergeCell ref="B402:E402"/>
    <mergeCell ref="F402:G402"/>
    <mergeCell ref="J402:L402"/>
    <mergeCell ref="M402:O402"/>
    <mergeCell ref="P402:Q402"/>
    <mergeCell ref="B407:E407"/>
    <mergeCell ref="F407:G407"/>
    <mergeCell ref="J407:L407"/>
    <mergeCell ref="M407:O407"/>
    <mergeCell ref="P407:Q407"/>
    <mergeCell ref="B400:E400"/>
    <mergeCell ref="F400:G400"/>
    <mergeCell ref="J400:L400"/>
    <mergeCell ref="M400:O400"/>
    <mergeCell ref="P400:Q400"/>
    <mergeCell ref="B397:E397"/>
    <mergeCell ref="F397:G397"/>
    <mergeCell ref="J397:L397"/>
    <mergeCell ref="M397:O397"/>
    <mergeCell ref="P397:Q397"/>
    <mergeCell ref="B398:E398"/>
    <mergeCell ref="F398:G398"/>
    <mergeCell ref="J398:L398"/>
    <mergeCell ref="M398:O398"/>
    <mergeCell ref="P398:Q398"/>
    <mergeCell ref="B403:E403"/>
    <mergeCell ref="F403:G403"/>
    <mergeCell ref="J403:L403"/>
    <mergeCell ref="M403:O403"/>
    <mergeCell ref="P403:Q403"/>
    <mergeCell ref="B396:E396"/>
    <mergeCell ref="F396:G396"/>
    <mergeCell ref="J396:L396"/>
    <mergeCell ref="M396:O396"/>
    <mergeCell ref="P396:Q396"/>
    <mergeCell ref="B393:E393"/>
    <mergeCell ref="F393:G393"/>
    <mergeCell ref="J393:L393"/>
    <mergeCell ref="M393:O393"/>
    <mergeCell ref="P393:Q393"/>
    <mergeCell ref="B394:E394"/>
    <mergeCell ref="F394:G394"/>
    <mergeCell ref="J394:L394"/>
    <mergeCell ref="M394:O394"/>
    <mergeCell ref="P394:Q394"/>
    <mergeCell ref="B399:E399"/>
    <mergeCell ref="F399:G399"/>
    <mergeCell ref="J399:L399"/>
    <mergeCell ref="M399:O399"/>
    <mergeCell ref="P399:Q399"/>
    <mergeCell ref="B392:E392"/>
    <mergeCell ref="F392:G392"/>
    <mergeCell ref="J392:L392"/>
    <mergeCell ref="M392:O392"/>
    <mergeCell ref="P392:Q392"/>
    <mergeCell ref="B389:E389"/>
    <mergeCell ref="F389:G389"/>
    <mergeCell ref="J389:L389"/>
    <mergeCell ref="M389:O389"/>
    <mergeCell ref="P389:Q389"/>
    <mergeCell ref="B390:E390"/>
    <mergeCell ref="F390:G390"/>
    <mergeCell ref="J390:L390"/>
    <mergeCell ref="M390:O390"/>
    <mergeCell ref="P390:Q390"/>
    <mergeCell ref="B395:E395"/>
    <mergeCell ref="F395:G395"/>
    <mergeCell ref="J395:L395"/>
    <mergeCell ref="M395:O395"/>
    <mergeCell ref="P395:Q395"/>
    <mergeCell ref="B388:E388"/>
    <mergeCell ref="F388:G388"/>
    <mergeCell ref="J388:L388"/>
    <mergeCell ref="M388:O388"/>
    <mergeCell ref="P388:Q388"/>
    <mergeCell ref="B385:E385"/>
    <mergeCell ref="F385:G385"/>
    <mergeCell ref="J385:L385"/>
    <mergeCell ref="M385:O385"/>
    <mergeCell ref="P385:Q385"/>
    <mergeCell ref="B386:E386"/>
    <mergeCell ref="F386:G386"/>
    <mergeCell ref="J386:L386"/>
    <mergeCell ref="M386:O386"/>
    <mergeCell ref="P386:Q386"/>
    <mergeCell ref="B391:E391"/>
    <mergeCell ref="F391:G391"/>
    <mergeCell ref="J391:L391"/>
    <mergeCell ref="M391:O391"/>
    <mergeCell ref="P391:Q391"/>
    <mergeCell ref="B384:E384"/>
    <mergeCell ref="F384:G384"/>
    <mergeCell ref="J384:L384"/>
    <mergeCell ref="M384:O384"/>
    <mergeCell ref="P384:Q384"/>
    <mergeCell ref="B381:E381"/>
    <mergeCell ref="F381:G381"/>
    <mergeCell ref="J381:L381"/>
    <mergeCell ref="M381:O381"/>
    <mergeCell ref="P381:Q381"/>
    <mergeCell ref="B382:E382"/>
    <mergeCell ref="F382:G382"/>
    <mergeCell ref="J382:L382"/>
    <mergeCell ref="M382:O382"/>
    <mergeCell ref="P382:Q382"/>
    <mergeCell ref="B387:E387"/>
    <mergeCell ref="F387:G387"/>
    <mergeCell ref="J387:L387"/>
    <mergeCell ref="M387:O387"/>
    <mergeCell ref="P387:Q387"/>
    <mergeCell ref="B380:E380"/>
    <mergeCell ref="F380:G380"/>
    <mergeCell ref="J380:L380"/>
    <mergeCell ref="M380:O380"/>
    <mergeCell ref="P380:Q380"/>
    <mergeCell ref="B377:E377"/>
    <mergeCell ref="F377:G377"/>
    <mergeCell ref="J377:L377"/>
    <mergeCell ref="M377:O377"/>
    <mergeCell ref="P377:Q377"/>
    <mergeCell ref="B378:E378"/>
    <mergeCell ref="F378:G378"/>
    <mergeCell ref="J378:L378"/>
    <mergeCell ref="M378:O378"/>
    <mergeCell ref="P378:Q378"/>
    <mergeCell ref="B383:E383"/>
    <mergeCell ref="F383:G383"/>
    <mergeCell ref="J383:L383"/>
    <mergeCell ref="M383:O383"/>
    <mergeCell ref="P383:Q383"/>
    <mergeCell ref="B376:E376"/>
    <mergeCell ref="F376:G376"/>
    <mergeCell ref="J376:L376"/>
    <mergeCell ref="M376:O376"/>
    <mergeCell ref="P376:Q376"/>
    <mergeCell ref="B373:E373"/>
    <mergeCell ref="F373:G373"/>
    <mergeCell ref="J373:L373"/>
    <mergeCell ref="M373:O373"/>
    <mergeCell ref="P373:Q373"/>
    <mergeCell ref="B374:E374"/>
    <mergeCell ref="F374:G374"/>
    <mergeCell ref="J374:L374"/>
    <mergeCell ref="M374:O374"/>
    <mergeCell ref="P374:Q374"/>
    <mergeCell ref="B379:E379"/>
    <mergeCell ref="F379:G379"/>
    <mergeCell ref="J379:L379"/>
    <mergeCell ref="M379:O379"/>
    <mergeCell ref="P379:Q379"/>
    <mergeCell ref="B372:E372"/>
    <mergeCell ref="F372:G372"/>
    <mergeCell ref="J372:L372"/>
    <mergeCell ref="M372:O372"/>
    <mergeCell ref="P372:Q372"/>
    <mergeCell ref="B369:E369"/>
    <mergeCell ref="F369:G369"/>
    <mergeCell ref="J369:L369"/>
    <mergeCell ref="M369:O369"/>
    <mergeCell ref="P369:Q369"/>
    <mergeCell ref="B370:E370"/>
    <mergeCell ref="F370:G370"/>
    <mergeCell ref="J370:L370"/>
    <mergeCell ref="M370:O370"/>
    <mergeCell ref="P370:Q370"/>
    <mergeCell ref="B375:E375"/>
    <mergeCell ref="F375:G375"/>
    <mergeCell ref="J375:L375"/>
    <mergeCell ref="M375:O375"/>
    <mergeCell ref="P375:Q375"/>
    <mergeCell ref="B368:E368"/>
    <mergeCell ref="F368:G368"/>
    <mergeCell ref="J368:L368"/>
    <mergeCell ref="M368:O368"/>
    <mergeCell ref="P368:Q368"/>
    <mergeCell ref="B365:E365"/>
    <mergeCell ref="F365:G365"/>
    <mergeCell ref="J365:L365"/>
    <mergeCell ref="M365:O365"/>
    <mergeCell ref="P365:Q365"/>
    <mergeCell ref="B366:E366"/>
    <mergeCell ref="F366:G366"/>
    <mergeCell ref="J366:L366"/>
    <mergeCell ref="M366:O366"/>
    <mergeCell ref="P366:Q366"/>
    <mergeCell ref="B371:E371"/>
    <mergeCell ref="F371:G371"/>
    <mergeCell ref="J371:L371"/>
    <mergeCell ref="M371:O371"/>
    <mergeCell ref="P371:Q371"/>
    <mergeCell ref="B364:E364"/>
    <mergeCell ref="F364:G364"/>
    <mergeCell ref="J364:L364"/>
    <mergeCell ref="M364:O364"/>
    <mergeCell ref="P364:Q364"/>
    <mergeCell ref="B361:E361"/>
    <mergeCell ref="F361:G361"/>
    <mergeCell ref="J361:L361"/>
    <mergeCell ref="M361:O361"/>
    <mergeCell ref="P361:Q361"/>
    <mergeCell ref="B362:E362"/>
    <mergeCell ref="F362:G362"/>
    <mergeCell ref="J362:L362"/>
    <mergeCell ref="M362:O362"/>
    <mergeCell ref="P362:Q362"/>
    <mergeCell ref="B367:E367"/>
    <mergeCell ref="F367:G367"/>
    <mergeCell ref="J367:L367"/>
    <mergeCell ref="M367:O367"/>
    <mergeCell ref="P367:Q367"/>
    <mergeCell ref="B360:E360"/>
    <mergeCell ref="F360:G360"/>
    <mergeCell ref="J360:L360"/>
    <mergeCell ref="M360:O360"/>
    <mergeCell ref="P360:Q360"/>
    <mergeCell ref="B357:E357"/>
    <mergeCell ref="F357:G357"/>
    <mergeCell ref="J357:L357"/>
    <mergeCell ref="M357:O357"/>
    <mergeCell ref="P357:Q357"/>
    <mergeCell ref="B358:E358"/>
    <mergeCell ref="F358:G358"/>
    <mergeCell ref="J358:L358"/>
    <mergeCell ref="M358:O358"/>
    <mergeCell ref="P358:Q358"/>
    <mergeCell ref="B363:E363"/>
    <mergeCell ref="F363:G363"/>
    <mergeCell ref="J363:L363"/>
    <mergeCell ref="M363:O363"/>
    <mergeCell ref="P363:Q363"/>
    <mergeCell ref="B356:E356"/>
    <mergeCell ref="F356:G356"/>
    <mergeCell ref="J356:L356"/>
    <mergeCell ref="M356:O356"/>
    <mergeCell ref="P356:Q356"/>
    <mergeCell ref="B353:E353"/>
    <mergeCell ref="F353:G353"/>
    <mergeCell ref="J353:L353"/>
    <mergeCell ref="M353:O353"/>
    <mergeCell ref="P353:Q353"/>
    <mergeCell ref="B354:E354"/>
    <mergeCell ref="F354:G354"/>
    <mergeCell ref="J354:L354"/>
    <mergeCell ref="M354:O354"/>
    <mergeCell ref="P354:Q354"/>
    <mergeCell ref="B359:E359"/>
    <mergeCell ref="F359:G359"/>
    <mergeCell ref="J359:L359"/>
    <mergeCell ref="M359:O359"/>
    <mergeCell ref="P359:Q359"/>
    <mergeCell ref="B352:E352"/>
    <mergeCell ref="F352:G352"/>
    <mergeCell ref="J352:L352"/>
    <mergeCell ref="M352:O352"/>
    <mergeCell ref="P352:Q352"/>
    <mergeCell ref="B349:E349"/>
    <mergeCell ref="F349:G349"/>
    <mergeCell ref="J349:L349"/>
    <mergeCell ref="M349:O349"/>
    <mergeCell ref="P349:Q349"/>
    <mergeCell ref="B350:E350"/>
    <mergeCell ref="F350:G350"/>
    <mergeCell ref="J350:L350"/>
    <mergeCell ref="M350:O350"/>
    <mergeCell ref="P350:Q350"/>
    <mergeCell ref="B355:E355"/>
    <mergeCell ref="F355:G355"/>
    <mergeCell ref="J355:L355"/>
    <mergeCell ref="M355:O355"/>
    <mergeCell ref="P355:Q355"/>
    <mergeCell ref="B348:E348"/>
    <mergeCell ref="F348:G348"/>
    <mergeCell ref="J348:L348"/>
    <mergeCell ref="M348:O348"/>
    <mergeCell ref="P348:Q348"/>
    <mergeCell ref="B345:E345"/>
    <mergeCell ref="F345:G345"/>
    <mergeCell ref="J345:L345"/>
    <mergeCell ref="M345:O345"/>
    <mergeCell ref="P345:Q345"/>
    <mergeCell ref="B346:E346"/>
    <mergeCell ref="F346:G346"/>
    <mergeCell ref="J346:L346"/>
    <mergeCell ref="M346:O346"/>
    <mergeCell ref="P346:Q346"/>
    <mergeCell ref="B351:E351"/>
    <mergeCell ref="F351:G351"/>
    <mergeCell ref="J351:L351"/>
    <mergeCell ref="M351:O351"/>
    <mergeCell ref="P351:Q351"/>
    <mergeCell ref="B344:E344"/>
    <mergeCell ref="F344:G344"/>
    <mergeCell ref="J344:L344"/>
    <mergeCell ref="M344:O344"/>
    <mergeCell ref="P344:Q344"/>
    <mergeCell ref="B341:E341"/>
    <mergeCell ref="F341:G341"/>
    <mergeCell ref="J341:L341"/>
    <mergeCell ref="M341:O341"/>
    <mergeCell ref="P341:Q341"/>
    <mergeCell ref="B342:E342"/>
    <mergeCell ref="F342:G342"/>
    <mergeCell ref="J342:L342"/>
    <mergeCell ref="M342:O342"/>
    <mergeCell ref="P342:Q342"/>
    <mergeCell ref="B347:E347"/>
    <mergeCell ref="F347:G347"/>
    <mergeCell ref="J347:L347"/>
    <mergeCell ref="M347:O347"/>
    <mergeCell ref="P347:Q347"/>
    <mergeCell ref="B340:E340"/>
    <mergeCell ref="F340:G340"/>
    <mergeCell ref="J340:L340"/>
    <mergeCell ref="M340:O340"/>
    <mergeCell ref="P340:Q340"/>
    <mergeCell ref="B337:E337"/>
    <mergeCell ref="F337:G337"/>
    <mergeCell ref="J337:L337"/>
    <mergeCell ref="M337:O337"/>
    <mergeCell ref="P337:Q337"/>
    <mergeCell ref="B338:E338"/>
    <mergeCell ref="F338:G338"/>
    <mergeCell ref="J338:L338"/>
    <mergeCell ref="M338:O338"/>
    <mergeCell ref="P338:Q338"/>
    <mergeCell ref="B343:E343"/>
    <mergeCell ref="F343:G343"/>
    <mergeCell ref="J343:L343"/>
    <mergeCell ref="M343:O343"/>
    <mergeCell ref="P343:Q343"/>
    <mergeCell ref="B336:E336"/>
    <mergeCell ref="F336:G336"/>
    <mergeCell ref="J336:L336"/>
    <mergeCell ref="M336:O336"/>
    <mergeCell ref="P336:Q336"/>
    <mergeCell ref="B333:E333"/>
    <mergeCell ref="F333:G333"/>
    <mergeCell ref="J333:L333"/>
    <mergeCell ref="M333:O333"/>
    <mergeCell ref="P333:Q333"/>
    <mergeCell ref="B334:E334"/>
    <mergeCell ref="F334:G334"/>
    <mergeCell ref="J334:L334"/>
    <mergeCell ref="M334:O334"/>
    <mergeCell ref="P334:Q334"/>
    <mergeCell ref="B339:E339"/>
    <mergeCell ref="F339:G339"/>
    <mergeCell ref="J339:L339"/>
    <mergeCell ref="M339:O339"/>
    <mergeCell ref="P339:Q339"/>
    <mergeCell ref="B332:E332"/>
    <mergeCell ref="F332:G332"/>
    <mergeCell ref="J332:L332"/>
    <mergeCell ref="M332:O332"/>
    <mergeCell ref="P332:Q332"/>
    <mergeCell ref="B329:E329"/>
    <mergeCell ref="F329:G329"/>
    <mergeCell ref="J329:L329"/>
    <mergeCell ref="M329:O329"/>
    <mergeCell ref="P329:Q329"/>
    <mergeCell ref="B330:E330"/>
    <mergeCell ref="F330:G330"/>
    <mergeCell ref="J330:L330"/>
    <mergeCell ref="M330:O330"/>
    <mergeCell ref="P330:Q330"/>
    <mergeCell ref="B335:E335"/>
    <mergeCell ref="F335:G335"/>
    <mergeCell ref="J335:L335"/>
    <mergeCell ref="M335:O335"/>
    <mergeCell ref="P335:Q335"/>
    <mergeCell ref="B328:E328"/>
    <mergeCell ref="F328:G328"/>
    <mergeCell ref="J328:L328"/>
    <mergeCell ref="M328:O328"/>
    <mergeCell ref="P328:Q328"/>
    <mergeCell ref="B325:E325"/>
    <mergeCell ref="F325:G325"/>
    <mergeCell ref="J325:L325"/>
    <mergeCell ref="M325:O325"/>
    <mergeCell ref="P325:Q325"/>
    <mergeCell ref="B326:E326"/>
    <mergeCell ref="F326:G326"/>
    <mergeCell ref="J326:L326"/>
    <mergeCell ref="M326:O326"/>
    <mergeCell ref="P326:Q326"/>
    <mergeCell ref="B331:E331"/>
    <mergeCell ref="F331:G331"/>
    <mergeCell ref="J331:L331"/>
    <mergeCell ref="M331:O331"/>
    <mergeCell ref="P331:Q331"/>
    <mergeCell ref="B324:E324"/>
    <mergeCell ref="F324:G324"/>
    <mergeCell ref="J324:L324"/>
    <mergeCell ref="M324:O324"/>
    <mergeCell ref="P324:Q324"/>
    <mergeCell ref="B321:E321"/>
    <mergeCell ref="F321:G321"/>
    <mergeCell ref="J321:L321"/>
    <mergeCell ref="M321:O321"/>
    <mergeCell ref="P321:Q321"/>
    <mergeCell ref="B322:E322"/>
    <mergeCell ref="F322:G322"/>
    <mergeCell ref="J322:L322"/>
    <mergeCell ref="M322:O322"/>
    <mergeCell ref="P322:Q322"/>
    <mergeCell ref="B327:E327"/>
    <mergeCell ref="F327:G327"/>
    <mergeCell ref="J327:L327"/>
    <mergeCell ref="M327:O327"/>
    <mergeCell ref="P327:Q327"/>
    <mergeCell ref="B320:E320"/>
    <mergeCell ref="F320:G320"/>
    <mergeCell ref="J320:L320"/>
    <mergeCell ref="M320:O320"/>
    <mergeCell ref="P320:Q320"/>
    <mergeCell ref="B317:E317"/>
    <mergeCell ref="F317:G317"/>
    <mergeCell ref="J317:L317"/>
    <mergeCell ref="M317:O317"/>
    <mergeCell ref="P317:Q317"/>
    <mergeCell ref="B318:E318"/>
    <mergeCell ref="F318:G318"/>
    <mergeCell ref="J318:L318"/>
    <mergeCell ref="M318:O318"/>
    <mergeCell ref="P318:Q318"/>
    <mergeCell ref="B323:E323"/>
    <mergeCell ref="F323:G323"/>
    <mergeCell ref="J323:L323"/>
    <mergeCell ref="M323:O323"/>
    <mergeCell ref="P323:Q323"/>
    <mergeCell ref="B316:E316"/>
    <mergeCell ref="F316:G316"/>
    <mergeCell ref="J316:L316"/>
    <mergeCell ref="M316:O316"/>
    <mergeCell ref="P316:Q316"/>
    <mergeCell ref="B313:E313"/>
    <mergeCell ref="F313:G313"/>
    <mergeCell ref="J313:L313"/>
    <mergeCell ref="M313:O313"/>
    <mergeCell ref="P313:Q313"/>
    <mergeCell ref="B314:E314"/>
    <mergeCell ref="F314:G314"/>
    <mergeCell ref="J314:L314"/>
    <mergeCell ref="M314:O314"/>
    <mergeCell ref="P314:Q314"/>
    <mergeCell ref="B319:E319"/>
    <mergeCell ref="F319:G319"/>
    <mergeCell ref="J319:L319"/>
    <mergeCell ref="M319:O319"/>
    <mergeCell ref="P319:Q319"/>
    <mergeCell ref="B312:E312"/>
    <mergeCell ref="F312:G312"/>
    <mergeCell ref="J312:L312"/>
    <mergeCell ref="M312:O312"/>
    <mergeCell ref="P312:Q312"/>
    <mergeCell ref="B309:E309"/>
    <mergeCell ref="F309:G309"/>
    <mergeCell ref="J309:L309"/>
    <mergeCell ref="M309:O309"/>
    <mergeCell ref="P309:Q309"/>
    <mergeCell ref="B310:E310"/>
    <mergeCell ref="F310:G310"/>
    <mergeCell ref="J310:L310"/>
    <mergeCell ref="M310:O310"/>
    <mergeCell ref="P310:Q310"/>
    <mergeCell ref="B315:E315"/>
    <mergeCell ref="F315:G315"/>
    <mergeCell ref="J315:L315"/>
    <mergeCell ref="M315:O315"/>
    <mergeCell ref="P315:Q315"/>
    <mergeCell ref="B308:E308"/>
    <mergeCell ref="F308:G308"/>
    <mergeCell ref="J308:L308"/>
    <mergeCell ref="M308:O308"/>
    <mergeCell ref="P308:Q308"/>
    <mergeCell ref="B305:E305"/>
    <mergeCell ref="F305:G305"/>
    <mergeCell ref="J305:L305"/>
    <mergeCell ref="M305:O305"/>
    <mergeCell ref="P305:Q305"/>
    <mergeCell ref="B306:E306"/>
    <mergeCell ref="F306:G306"/>
    <mergeCell ref="J306:L306"/>
    <mergeCell ref="M306:O306"/>
    <mergeCell ref="P306:Q306"/>
    <mergeCell ref="B311:E311"/>
    <mergeCell ref="F311:G311"/>
    <mergeCell ref="J311:L311"/>
    <mergeCell ref="M311:O311"/>
    <mergeCell ref="P311:Q311"/>
    <mergeCell ref="B304:E304"/>
    <mergeCell ref="F304:G304"/>
    <mergeCell ref="J304:L304"/>
    <mergeCell ref="M304:O304"/>
    <mergeCell ref="P304:Q304"/>
    <mergeCell ref="B301:E301"/>
    <mergeCell ref="F301:G301"/>
    <mergeCell ref="J301:L301"/>
    <mergeCell ref="M301:O301"/>
    <mergeCell ref="P301:Q301"/>
    <mergeCell ref="B302:E302"/>
    <mergeCell ref="F302:G302"/>
    <mergeCell ref="J302:L302"/>
    <mergeCell ref="M302:O302"/>
    <mergeCell ref="P302:Q302"/>
    <mergeCell ref="B307:E307"/>
    <mergeCell ref="F307:G307"/>
    <mergeCell ref="J307:L307"/>
    <mergeCell ref="M307:O307"/>
    <mergeCell ref="P307:Q307"/>
    <mergeCell ref="B300:E300"/>
    <mergeCell ref="F300:G300"/>
    <mergeCell ref="J300:L300"/>
    <mergeCell ref="M300:O300"/>
    <mergeCell ref="P300:Q300"/>
    <mergeCell ref="B297:E297"/>
    <mergeCell ref="F297:G297"/>
    <mergeCell ref="J297:L297"/>
    <mergeCell ref="M297:O297"/>
    <mergeCell ref="P297:Q297"/>
    <mergeCell ref="B298:E298"/>
    <mergeCell ref="F298:G298"/>
    <mergeCell ref="J298:L298"/>
    <mergeCell ref="M298:O298"/>
    <mergeCell ref="P298:Q298"/>
    <mergeCell ref="B303:E303"/>
    <mergeCell ref="F303:G303"/>
    <mergeCell ref="J303:L303"/>
    <mergeCell ref="M303:O303"/>
    <mergeCell ref="P303:Q303"/>
    <mergeCell ref="B296:E296"/>
    <mergeCell ref="F296:G296"/>
    <mergeCell ref="J296:L296"/>
    <mergeCell ref="M296:O296"/>
    <mergeCell ref="P296:Q296"/>
    <mergeCell ref="B293:E293"/>
    <mergeCell ref="F293:G293"/>
    <mergeCell ref="J293:L293"/>
    <mergeCell ref="M293:O293"/>
    <mergeCell ref="P293:Q293"/>
    <mergeCell ref="B294:E294"/>
    <mergeCell ref="F294:G294"/>
    <mergeCell ref="J294:L294"/>
    <mergeCell ref="M294:O294"/>
    <mergeCell ref="P294:Q294"/>
    <mergeCell ref="B299:E299"/>
    <mergeCell ref="F299:G299"/>
    <mergeCell ref="J299:L299"/>
    <mergeCell ref="M299:O299"/>
    <mergeCell ref="P299:Q299"/>
    <mergeCell ref="B292:E292"/>
    <mergeCell ref="F292:G292"/>
    <mergeCell ref="J292:L292"/>
    <mergeCell ref="M292:O292"/>
    <mergeCell ref="P292:Q292"/>
    <mergeCell ref="B289:E289"/>
    <mergeCell ref="F289:G289"/>
    <mergeCell ref="J289:L289"/>
    <mergeCell ref="M289:O289"/>
    <mergeCell ref="P289:Q289"/>
    <mergeCell ref="B290:E290"/>
    <mergeCell ref="F290:G290"/>
    <mergeCell ref="J290:L290"/>
    <mergeCell ref="M290:O290"/>
    <mergeCell ref="P290:Q290"/>
    <mergeCell ref="B295:E295"/>
    <mergeCell ref="F295:G295"/>
    <mergeCell ref="J295:L295"/>
    <mergeCell ref="M295:O295"/>
    <mergeCell ref="P295:Q295"/>
    <mergeCell ref="B288:E288"/>
    <mergeCell ref="F288:G288"/>
    <mergeCell ref="J288:L288"/>
    <mergeCell ref="M288:O288"/>
    <mergeCell ref="P288:Q288"/>
    <mergeCell ref="B285:E285"/>
    <mergeCell ref="F285:G285"/>
    <mergeCell ref="J285:L285"/>
    <mergeCell ref="M285:O285"/>
    <mergeCell ref="P285:Q285"/>
    <mergeCell ref="B286:E286"/>
    <mergeCell ref="F286:G286"/>
    <mergeCell ref="J286:L286"/>
    <mergeCell ref="M286:O286"/>
    <mergeCell ref="P286:Q286"/>
    <mergeCell ref="B291:E291"/>
    <mergeCell ref="F291:G291"/>
    <mergeCell ref="J291:L291"/>
    <mergeCell ref="M291:O291"/>
    <mergeCell ref="P291:Q291"/>
    <mergeCell ref="B284:E284"/>
    <mergeCell ref="F284:G284"/>
    <mergeCell ref="J284:L284"/>
    <mergeCell ref="M284:O284"/>
    <mergeCell ref="P284:Q284"/>
    <mergeCell ref="B281:E281"/>
    <mergeCell ref="F281:G281"/>
    <mergeCell ref="J281:L281"/>
    <mergeCell ref="M281:O281"/>
    <mergeCell ref="P281:Q281"/>
    <mergeCell ref="B282:E282"/>
    <mergeCell ref="F282:G282"/>
    <mergeCell ref="J282:L282"/>
    <mergeCell ref="M282:O282"/>
    <mergeCell ref="P282:Q282"/>
    <mergeCell ref="B287:E287"/>
    <mergeCell ref="F287:G287"/>
    <mergeCell ref="J287:L287"/>
    <mergeCell ref="M287:O287"/>
    <mergeCell ref="P287:Q287"/>
    <mergeCell ref="B280:E280"/>
    <mergeCell ref="F280:G280"/>
    <mergeCell ref="J280:L280"/>
    <mergeCell ref="M280:O280"/>
    <mergeCell ref="P280:Q280"/>
    <mergeCell ref="B277:E277"/>
    <mergeCell ref="F277:G277"/>
    <mergeCell ref="J277:L277"/>
    <mergeCell ref="M277:O277"/>
    <mergeCell ref="P277:Q277"/>
    <mergeCell ref="B278:E278"/>
    <mergeCell ref="F278:G278"/>
    <mergeCell ref="J278:L278"/>
    <mergeCell ref="M278:O278"/>
    <mergeCell ref="P278:Q278"/>
    <mergeCell ref="B283:E283"/>
    <mergeCell ref="F283:G283"/>
    <mergeCell ref="J283:L283"/>
    <mergeCell ref="M283:O283"/>
    <mergeCell ref="P283:Q283"/>
    <mergeCell ref="B276:E276"/>
    <mergeCell ref="F276:G276"/>
    <mergeCell ref="J276:L276"/>
    <mergeCell ref="M276:O276"/>
    <mergeCell ref="P276:Q276"/>
    <mergeCell ref="B273:E273"/>
    <mergeCell ref="F273:G273"/>
    <mergeCell ref="J273:L273"/>
    <mergeCell ref="M273:O273"/>
    <mergeCell ref="P273:Q273"/>
    <mergeCell ref="B274:E274"/>
    <mergeCell ref="F274:G274"/>
    <mergeCell ref="J274:L274"/>
    <mergeCell ref="M274:O274"/>
    <mergeCell ref="P274:Q274"/>
    <mergeCell ref="B279:E279"/>
    <mergeCell ref="F279:G279"/>
    <mergeCell ref="J279:L279"/>
    <mergeCell ref="M279:O279"/>
    <mergeCell ref="P279:Q279"/>
    <mergeCell ref="B272:E272"/>
    <mergeCell ref="F272:G272"/>
    <mergeCell ref="J272:L272"/>
    <mergeCell ref="M272:O272"/>
    <mergeCell ref="P272:Q272"/>
    <mergeCell ref="B269:E269"/>
    <mergeCell ref="F269:G269"/>
    <mergeCell ref="J269:L269"/>
    <mergeCell ref="M269:O269"/>
    <mergeCell ref="P269:Q269"/>
    <mergeCell ref="B270:E270"/>
    <mergeCell ref="F270:G270"/>
    <mergeCell ref="J270:L270"/>
    <mergeCell ref="M270:O270"/>
    <mergeCell ref="P270:Q270"/>
    <mergeCell ref="B275:E275"/>
    <mergeCell ref="F275:G275"/>
    <mergeCell ref="J275:L275"/>
    <mergeCell ref="M275:O275"/>
    <mergeCell ref="P275:Q275"/>
    <mergeCell ref="B268:E268"/>
    <mergeCell ref="F268:G268"/>
    <mergeCell ref="J268:L268"/>
    <mergeCell ref="M268:O268"/>
    <mergeCell ref="P268:Q268"/>
    <mergeCell ref="B265:E265"/>
    <mergeCell ref="F265:G265"/>
    <mergeCell ref="J265:L265"/>
    <mergeCell ref="M265:O265"/>
    <mergeCell ref="P265:Q265"/>
    <mergeCell ref="B266:E266"/>
    <mergeCell ref="F266:G266"/>
    <mergeCell ref="J266:L266"/>
    <mergeCell ref="M266:O266"/>
    <mergeCell ref="P266:Q266"/>
    <mergeCell ref="B271:E271"/>
    <mergeCell ref="F271:G271"/>
    <mergeCell ref="J271:L271"/>
    <mergeCell ref="M271:O271"/>
    <mergeCell ref="P271:Q271"/>
    <mergeCell ref="B264:E264"/>
    <mergeCell ref="F264:G264"/>
    <mergeCell ref="J264:L264"/>
    <mergeCell ref="M264:O264"/>
    <mergeCell ref="P264:Q264"/>
    <mergeCell ref="B261:E261"/>
    <mergeCell ref="F261:G261"/>
    <mergeCell ref="J261:L261"/>
    <mergeCell ref="M261:O261"/>
    <mergeCell ref="P261:Q261"/>
    <mergeCell ref="B262:E262"/>
    <mergeCell ref="F262:G262"/>
    <mergeCell ref="J262:L262"/>
    <mergeCell ref="M262:O262"/>
    <mergeCell ref="P262:Q262"/>
    <mergeCell ref="B267:E267"/>
    <mergeCell ref="F267:G267"/>
    <mergeCell ref="J267:L267"/>
    <mergeCell ref="M267:O267"/>
    <mergeCell ref="P267:Q267"/>
    <mergeCell ref="B260:E260"/>
    <mergeCell ref="F260:G260"/>
    <mergeCell ref="J260:L260"/>
    <mergeCell ref="M260:O260"/>
    <mergeCell ref="P260:Q260"/>
    <mergeCell ref="B257:E257"/>
    <mergeCell ref="F257:G257"/>
    <mergeCell ref="J257:L257"/>
    <mergeCell ref="M257:O257"/>
    <mergeCell ref="P257:Q257"/>
    <mergeCell ref="B258:E258"/>
    <mergeCell ref="F258:G258"/>
    <mergeCell ref="J258:L258"/>
    <mergeCell ref="M258:O258"/>
    <mergeCell ref="P258:Q258"/>
    <mergeCell ref="B263:E263"/>
    <mergeCell ref="F263:G263"/>
    <mergeCell ref="J263:L263"/>
    <mergeCell ref="M263:O263"/>
    <mergeCell ref="P263:Q263"/>
    <mergeCell ref="B256:E256"/>
    <mergeCell ref="F256:G256"/>
    <mergeCell ref="J256:L256"/>
    <mergeCell ref="M256:O256"/>
    <mergeCell ref="P256:Q256"/>
    <mergeCell ref="B253:E253"/>
    <mergeCell ref="F253:G253"/>
    <mergeCell ref="J253:L253"/>
    <mergeCell ref="M253:O253"/>
    <mergeCell ref="P253:Q253"/>
    <mergeCell ref="B254:E254"/>
    <mergeCell ref="F254:G254"/>
    <mergeCell ref="J254:L254"/>
    <mergeCell ref="M254:O254"/>
    <mergeCell ref="P254:Q254"/>
    <mergeCell ref="B259:E259"/>
    <mergeCell ref="F259:G259"/>
    <mergeCell ref="J259:L259"/>
    <mergeCell ref="M259:O259"/>
    <mergeCell ref="P259:Q259"/>
    <mergeCell ref="B252:E252"/>
    <mergeCell ref="F252:G252"/>
    <mergeCell ref="J252:L252"/>
    <mergeCell ref="M252:O252"/>
    <mergeCell ref="P252:Q252"/>
    <mergeCell ref="B249:E249"/>
    <mergeCell ref="F249:G249"/>
    <mergeCell ref="J249:L249"/>
    <mergeCell ref="M249:O249"/>
    <mergeCell ref="P249:Q249"/>
    <mergeCell ref="B250:E250"/>
    <mergeCell ref="F250:G250"/>
    <mergeCell ref="J250:L250"/>
    <mergeCell ref="M250:O250"/>
    <mergeCell ref="P250:Q250"/>
    <mergeCell ref="B255:E255"/>
    <mergeCell ref="F255:G255"/>
    <mergeCell ref="J255:L255"/>
    <mergeCell ref="M255:O255"/>
    <mergeCell ref="P255:Q255"/>
    <mergeCell ref="B248:E248"/>
    <mergeCell ref="F248:G248"/>
    <mergeCell ref="J248:L248"/>
    <mergeCell ref="M248:O248"/>
    <mergeCell ref="P248:Q248"/>
    <mergeCell ref="B245:E245"/>
    <mergeCell ref="F245:G245"/>
    <mergeCell ref="J245:L245"/>
    <mergeCell ref="M245:O245"/>
    <mergeCell ref="P245:Q245"/>
    <mergeCell ref="B246:E246"/>
    <mergeCell ref="F246:G246"/>
    <mergeCell ref="J246:L246"/>
    <mergeCell ref="M246:O246"/>
    <mergeCell ref="P246:Q246"/>
    <mergeCell ref="B251:E251"/>
    <mergeCell ref="F251:G251"/>
    <mergeCell ref="J251:L251"/>
    <mergeCell ref="M251:O251"/>
    <mergeCell ref="P251:Q251"/>
    <mergeCell ref="B244:E244"/>
    <mergeCell ref="F244:G244"/>
    <mergeCell ref="J244:L244"/>
    <mergeCell ref="M244:O244"/>
    <mergeCell ref="P244:Q244"/>
    <mergeCell ref="B241:E241"/>
    <mergeCell ref="F241:G241"/>
    <mergeCell ref="J241:L241"/>
    <mergeCell ref="M241:O241"/>
    <mergeCell ref="P241:Q241"/>
    <mergeCell ref="B242:E242"/>
    <mergeCell ref="F242:G242"/>
    <mergeCell ref="J242:L242"/>
    <mergeCell ref="M242:O242"/>
    <mergeCell ref="P242:Q242"/>
    <mergeCell ref="B247:E247"/>
    <mergeCell ref="F247:G247"/>
    <mergeCell ref="J247:L247"/>
    <mergeCell ref="M247:O247"/>
    <mergeCell ref="P247:Q247"/>
    <mergeCell ref="B240:E240"/>
    <mergeCell ref="F240:G240"/>
    <mergeCell ref="J240:L240"/>
    <mergeCell ref="M240:O240"/>
    <mergeCell ref="P240:Q240"/>
    <mergeCell ref="B237:E237"/>
    <mergeCell ref="F237:G237"/>
    <mergeCell ref="J237:L237"/>
    <mergeCell ref="M237:O237"/>
    <mergeCell ref="P237:Q237"/>
    <mergeCell ref="B238:E238"/>
    <mergeCell ref="F238:G238"/>
    <mergeCell ref="J238:L238"/>
    <mergeCell ref="M238:O238"/>
    <mergeCell ref="P238:Q238"/>
    <mergeCell ref="B243:E243"/>
    <mergeCell ref="F243:G243"/>
    <mergeCell ref="J243:L243"/>
    <mergeCell ref="M243:O243"/>
    <mergeCell ref="P243:Q243"/>
    <mergeCell ref="B236:E236"/>
    <mergeCell ref="F236:G236"/>
    <mergeCell ref="J236:L236"/>
    <mergeCell ref="M236:O236"/>
    <mergeCell ref="P236:Q236"/>
    <mergeCell ref="B233:E233"/>
    <mergeCell ref="F233:G233"/>
    <mergeCell ref="J233:L233"/>
    <mergeCell ref="M233:O233"/>
    <mergeCell ref="P233:Q233"/>
    <mergeCell ref="B234:E234"/>
    <mergeCell ref="F234:G234"/>
    <mergeCell ref="J234:L234"/>
    <mergeCell ref="M234:O234"/>
    <mergeCell ref="P234:Q234"/>
    <mergeCell ref="B239:E239"/>
    <mergeCell ref="F239:G239"/>
    <mergeCell ref="J239:L239"/>
    <mergeCell ref="M239:O239"/>
    <mergeCell ref="P239:Q239"/>
    <mergeCell ref="B232:E232"/>
    <mergeCell ref="F232:G232"/>
    <mergeCell ref="J232:L232"/>
    <mergeCell ref="M232:O232"/>
    <mergeCell ref="P232:Q232"/>
    <mergeCell ref="B229:E229"/>
    <mergeCell ref="F229:G229"/>
    <mergeCell ref="J229:L229"/>
    <mergeCell ref="M229:O229"/>
    <mergeCell ref="P229:Q229"/>
    <mergeCell ref="B230:E230"/>
    <mergeCell ref="F230:G230"/>
    <mergeCell ref="J230:L230"/>
    <mergeCell ref="M230:O230"/>
    <mergeCell ref="P230:Q230"/>
    <mergeCell ref="B235:E235"/>
    <mergeCell ref="F235:G235"/>
    <mergeCell ref="J235:L235"/>
    <mergeCell ref="M235:O235"/>
    <mergeCell ref="P235:Q235"/>
    <mergeCell ref="B228:E228"/>
    <mergeCell ref="F228:G228"/>
    <mergeCell ref="J228:L228"/>
    <mergeCell ref="M228:O228"/>
    <mergeCell ref="P228:Q228"/>
    <mergeCell ref="B225:E225"/>
    <mergeCell ref="F225:G225"/>
    <mergeCell ref="J225:L225"/>
    <mergeCell ref="M225:O225"/>
    <mergeCell ref="P225:Q225"/>
    <mergeCell ref="B226:E226"/>
    <mergeCell ref="F226:G226"/>
    <mergeCell ref="J226:L226"/>
    <mergeCell ref="M226:O226"/>
    <mergeCell ref="P226:Q226"/>
    <mergeCell ref="B231:E231"/>
    <mergeCell ref="F231:G231"/>
    <mergeCell ref="J231:L231"/>
    <mergeCell ref="M231:O231"/>
    <mergeCell ref="P231:Q231"/>
    <mergeCell ref="B224:E224"/>
    <mergeCell ref="F224:G224"/>
    <mergeCell ref="J224:L224"/>
    <mergeCell ref="M224:O224"/>
    <mergeCell ref="P224:Q224"/>
    <mergeCell ref="B221:E221"/>
    <mergeCell ref="F221:G221"/>
    <mergeCell ref="J221:L221"/>
    <mergeCell ref="M221:O221"/>
    <mergeCell ref="P221:Q221"/>
    <mergeCell ref="B222:E222"/>
    <mergeCell ref="F222:G222"/>
    <mergeCell ref="J222:L222"/>
    <mergeCell ref="M222:O222"/>
    <mergeCell ref="P222:Q222"/>
    <mergeCell ref="B227:E227"/>
    <mergeCell ref="F227:G227"/>
    <mergeCell ref="J227:L227"/>
    <mergeCell ref="M227:O227"/>
    <mergeCell ref="P227:Q227"/>
    <mergeCell ref="B220:E220"/>
    <mergeCell ref="F220:G220"/>
    <mergeCell ref="J220:L220"/>
    <mergeCell ref="M220:O220"/>
    <mergeCell ref="P220:Q220"/>
    <mergeCell ref="B217:E217"/>
    <mergeCell ref="F217:G217"/>
    <mergeCell ref="J217:L217"/>
    <mergeCell ref="M217:O217"/>
    <mergeCell ref="P217:Q217"/>
    <mergeCell ref="B218:E218"/>
    <mergeCell ref="F218:G218"/>
    <mergeCell ref="J218:L218"/>
    <mergeCell ref="M218:O218"/>
    <mergeCell ref="P218:Q218"/>
    <mergeCell ref="B223:E223"/>
    <mergeCell ref="F223:G223"/>
    <mergeCell ref="J223:L223"/>
    <mergeCell ref="M223:O223"/>
    <mergeCell ref="P223:Q223"/>
    <mergeCell ref="B216:E216"/>
    <mergeCell ref="F216:G216"/>
    <mergeCell ref="J216:L216"/>
    <mergeCell ref="M216:O216"/>
    <mergeCell ref="P216:Q216"/>
    <mergeCell ref="B213:E213"/>
    <mergeCell ref="F213:G213"/>
    <mergeCell ref="J213:L213"/>
    <mergeCell ref="M213:O213"/>
    <mergeCell ref="P213:Q213"/>
    <mergeCell ref="B214:E214"/>
    <mergeCell ref="F214:G214"/>
    <mergeCell ref="J214:L214"/>
    <mergeCell ref="M214:O214"/>
    <mergeCell ref="P214:Q214"/>
    <mergeCell ref="B219:E219"/>
    <mergeCell ref="F219:G219"/>
    <mergeCell ref="J219:L219"/>
    <mergeCell ref="M219:O219"/>
    <mergeCell ref="P219:Q219"/>
    <mergeCell ref="B212:E212"/>
    <mergeCell ref="F212:G212"/>
    <mergeCell ref="J212:L212"/>
    <mergeCell ref="M212:O212"/>
    <mergeCell ref="P212:Q212"/>
    <mergeCell ref="B209:E209"/>
    <mergeCell ref="F209:G209"/>
    <mergeCell ref="J209:L209"/>
    <mergeCell ref="M209:O209"/>
    <mergeCell ref="P209:Q209"/>
    <mergeCell ref="B210:E210"/>
    <mergeCell ref="F210:G210"/>
    <mergeCell ref="J210:L210"/>
    <mergeCell ref="M210:O210"/>
    <mergeCell ref="P210:Q210"/>
    <mergeCell ref="B215:E215"/>
    <mergeCell ref="F215:G215"/>
    <mergeCell ref="J215:L215"/>
    <mergeCell ref="M215:O215"/>
    <mergeCell ref="P215:Q215"/>
    <mergeCell ref="B208:E208"/>
    <mergeCell ref="F208:G208"/>
    <mergeCell ref="J208:L208"/>
    <mergeCell ref="M208:O208"/>
    <mergeCell ref="P208:Q208"/>
    <mergeCell ref="B205:E205"/>
    <mergeCell ref="F205:G205"/>
    <mergeCell ref="J205:L205"/>
    <mergeCell ref="M205:O205"/>
    <mergeCell ref="P205:Q205"/>
    <mergeCell ref="B206:E206"/>
    <mergeCell ref="F206:G206"/>
    <mergeCell ref="J206:L206"/>
    <mergeCell ref="M206:O206"/>
    <mergeCell ref="P206:Q206"/>
    <mergeCell ref="B211:E211"/>
    <mergeCell ref="F211:G211"/>
    <mergeCell ref="J211:L211"/>
    <mergeCell ref="M211:O211"/>
    <mergeCell ref="P211:Q211"/>
    <mergeCell ref="B204:E204"/>
    <mergeCell ref="F204:G204"/>
    <mergeCell ref="J204:L204"/>
    <mergeCell ref="M204:O204"/>
    <mergeCell ref="P204:Q204"/>
    <mergeCell ref="B201:E201"/>
    <mergeCell ref="F201:G201"/>
    <mergeCell ref="J201:L201"/>
    <mergeCell ref="M201:O201"/>
    <mergeCell ref="P201:Q201"/>
    <mergeCell ref="B202:E202"/>
    <mergeCell ref="F202:G202"/>
    <mergeCell ref="J202:L202"/>
    <mergeCell ref="M202:O202"/>
    <mergeCell ref="P202:Q202"/>
    <mergeCell ref="B207:E207"/>
    <mergeCell ref="F207:G207"/>
    <mergeCell ref="J207:L207"/>
    <mergeCell ref="M207:O207"/>
    <mergeCell ref="P207:Q207"/>
    <mergeCell ref="B200:E200"/>
    <mergeCell ref="F200:G200"/>
    <mergeCell ref="J200:L200"/>
    <mergeCell ref="M200:O200"/>
    <mergeCell ref="P200:Q200"/>
    <mergeCell ref="B197:E197"/>
    <mergeCell ref="F197:G197"/>
    <mergeCell ref="J197:L197"/>
    <mergeCell ref="M197:O197"/>
    <mergeCell ref="P197:Q197"/>
    <mergeCell ref="B198:E198"/>
    <mergeCell ref="F198:G198"/>
    <mergeCell ref="J198:L198"/>
    <mergeCell ref="M198:O198"/>
    <mergeCell ref="P198:Q198"/>
    <mergeCell ref="B203:E203"/>
    <mergeCell ref="F203:G203"/>
    <mergeCell ref="J203:L203"/>
    <mergeCell ref="M203:O203"/>
    <mergeCell ref="P203:Q203"/>
    <mergeCell ref="B196:E196"/>
    <mergeCell ref="F196:G196"/>
    <mergeCell ref="J196:L196"/>
    <mergeCell ref="M196:O196"/>
    <mergeCell ref="P196:Q196"/>
    <mergeCell ref="B193:E193"/>
    <mergeCell ref="F193:G193"/>
    <mergeCell ref="J193:L193"/>
    <mergeCell ref="M193:O193"/>
    <mergeCell ref="P193:Q193"/>
    <mergeCell ref="B194:E194"/>
    <mergeCell ref="F194:G194"/>
    <mergeCell ref="J194:L194"/>
    <mergeCell ref="M194:O194"/>
    <mergeCell ref="P194:Q194"/>
    <mergeCell ref="B199:E199"/>
    <mergeCell ref="F199:G199"/>
    <mergeCell ref="J199:L199"/>
    <mergeCell ref="M199:O199"/>
    <mergeCell ref="P199:Q199"/>
    <mergeCell ref="B192:E192"/>
    <mergeCell ref="F192:G192"/>
    <mergeCell ref="J192:L192"/>
    <mergeCell ref="M192:O192"/>
    <mergeCell ref="P192:Q192"/>
    <mergeCell ref="B189:E189"/>
    <mergeCell ref="F189:G189"/>
    <mergeCell ref="J189:L189"/>
    <mergeCell ref="M189:O189"/>
    <mergeCell ref="P189:Q189"/>
    <mergeCell ref="B190:E190"/>
    <mergeCell ref="F190:G190"/>
    <mergeCell ref="J190:L190"/>
    <mergeCell ref="M190:O190"/>
    <mergeCell ref="P190:Q190"/>
    <mergeCell ref="B195:E195"/>
    <mergeCell ref="F195:G195"/>
    <mergeCell ref="J195:L195"/>
    <mergeCell ref="M195:O195"/>
    <mergeCell ref="P195:Q195"/>
    <mergeCell ref="B188:E188"/>
    <mergeCell ref="F188:G188"/>
    <mergeCell ref="J188:L188"/>
    <mergeCell ref="M188:O188"/>
    <mergeCell ref="P188:Q188"/>
    <mergeCell ref="B185:E185"/>
    <mergeCell ref="F185:G185"/>
    <mergeCell ref="J185:L185"/>
    <mergeCell ref="M185:O185"/>
    <mergeCell ref="P185:Q185"/>
    <mergeCell ref="B186:E186"/>
    <mergeCell ref="F186:G186"/>
    <mergeCell ref="J186:L186"/>
    <mergeCell ref="M186:O186"/>
    <mergeCell ref="P186:Q186"/>
    <mergeCell ref="B191:E191"/>
    <mergeCell ref="F191:G191"/>
    <mergeCell ref="J191:L191"/>
    <mergeCell ref="M191:O191"/>
    <mergeCell ref="P191:Q191"/>
    <mergeCell ref="B184:E184"/>
    <mergeCell ref="F184:G184"/>
    <mergeCell ref="J184:L184"/>
    <mergeCell ref="M184:O184"/>
    <mergeCell ref="P184:Q184"/>
    <mergeCell ref="B181:E181"/>
    <mergeCell ref="F181:G181"/>
    <mergeCell ref="J181:L181"/>
    <mergeCell ref="M181:O181"/>
    <mergeCell ref="P181:Q181"/>
    <mergeCell ref="B182:E182"/>
    <mergeCell ref="F182:G182"/>
    <mergeCell ref="J182:L182"/>
    <mergeCell ref="M182:O182"/>
    <mergeCell ref="P182:Q182"/>
    <mergeCell ref="B187:E187"/>
    <mergeCell ref="F187:G187"/>
    <mergeCell ref="J187:L187"/>
    <mergeCell ref="M187:O187"/>
    <mergeCell ref="P187:Q187"/>
    <mergeCell ref="B180:E180"/>
    <mergeCell ref="F180:G180"/>
    <mergeCell ref="J180:L180"/>
    <mergeCell ref="M180:O180"/>
    <mergeCell ref="P180:Q180"/>
    <mergeCell ref="B177:E177"/>
    <mergeCell ref="F177:G177"/>
    <mergeCell ref="J177:L177"/>
    <mergeCell ref="M177:O177"/>
    <mergeCell ref="P177:Q177"/>
    <mergeCell ref="B178:E178"/>
    <mergeCell ref="F178:G178"/>
    <mergeCell ref="J178:L178"/>
    <mergeCell ref="M178:O178"/>
    <mergeCell ref="P178:Q178"/>
    <mergeCell ref="B183:E183"/>
    <mergeCell ref="F183:G183"/>
    <mergeCell ref="J183:L183"/>
    <mergeCell ref="M183:O183"/>
    <mergeCell ref="P183:Q183"/>
    <mergeCell ref="B176:E176"/>
    <mergeCell ref="F176:G176"/>
    <mergeCell ref="J176:L176"/>
    <mergeCell ref="M176:O176"/>
    <mergeCell ref="P176:Q176"/>
    <mergeCell ref="B173:E173"/>
    <mergeCell ref="F173:G173"/>
    <mergeCell ref="J173:L173"/>
    <mergeCell ref="M173:O173"/>
    <mergeCell ref="P173:Q173"/>
    <mergeCell ref="B174:E174"/>
    <mergeCell ref="F174:G174"/>
    <mergeCell ref="J174:L174"/>
    <mergeCell ref="M174:O174"/>
    <mergeCell ref="P174:Q174"/>
    <mergeCell ref="B179:E179"/>
    <mergeCell ref="F179:G179"/>
    <mergeCell ref="J179:L179"/>
    <mergeCell ref="M179:O179"/>
    <mergeCell ref="P179:Q179"/>
    <mergeCell ref="B172:E172"/>
    <mergeCell ref="F172:G172"/>
    <mergeCell ref="J172:L172"/>
    <mergeCell ref="M172:O172"/>
    <mergeCell ref="P172:Q172"/>
    <mergeCell ref="B169:E169"/>
    <mergeCell ref="F169:G169"/>
    <mergeCell ref="J169:L169"/>
    <mergeCell ref="M169:O169"/>
    <mergeCell ref="P169:Q169"/>
    <mergeCell ref="B170:E170"/>
    <mergeCell ref="F170:G170"/>
    <mergeCell ref="J170:L170"/>
    <mergeCell ref="M170:O170"/>
    <mergeCell ref="P170:Q170"/>
    <mergeCell ref="B175:E175"/>
    <mergeCell ref="F175:G175"/>
    <mergeCell ref="J175:L175"/>
    <mergeCell ref="M175:O175"/>
    <mergeCell ref="P175:Q175"/>
    <mergeCell ref="B168:E168"/>
    <mergeCell ref="F168:G168"/>
    <mergeCell ref="J168:L168"/>
    <mergeCell ref="M168:O168"/>
    <mergeCell ref="P168:Q168"/>
    <mergeCell ref="B165:E165"/>
    <mergeCell ref="F165:G165"/>
    <mergeCell ref="J165:L165"/>
    <mergeCell ref="M165:O165"/>
    <mergeCell ref="P165:Q165"/>
    <mergeCell ref="B166:E166"/>
    <mergeCell ref="F166:G166"/>
    <mergeCell ref="J166:L166"/>
    <mergeCell ref="M166:O166"/>
    <mergeCell ref="P166:Q166"/>
    <mergeCell ref="B171:E171"/>
    <mergeCell ref="F171:G171"/>
    <mergeCell ref="J171:L171"/>
    <mergeCell ref="M171:O171"/>
    <mergeCell ref="P171:Q171"/>
    <mergeCell ref="B164:E164"/>
    <mergeCell ref="F164:G164"/>
    <mergeCell ref="J164:L164"/>
    <mergeCell ref="M164:O164"/>
    <mergeCell ref="P164:Q164"/>
    <mergeCell ref="B161:E161"/>
    <mergeCell ref="F161:G161"/>
    <mergeCell ref="J161:L161"/>
    <mergeCell ref="M161:O161"/>
    <mergeCell ref="P161:Q161"/>
    <mergeCell ref="B162:E162"/>
    <mergeCell ref="F162:G162"/>
    <mergeCell ref="J162:L162"/>
    <mergeCell ref="M162:O162"/>
    <mergeCell ref="P162:Q162"/>
    <mergeCell ref="B167:E167"/>
    <mergeCell ref="F167:G167"/>
    <mergeCell ref="J167:L167"/>
    <mergeCell ref="M167:O167"/>
    <mergeCell ref="P167:Q167"/>
    <mergeCell ref="B160:E160"/>
    <mergeCell ref="F160:G160"/>
    <mergeCell ref="J160:L160"/>
    <mergeCell ref="M160:O160"/>
    <mergeCell ref="P160:Q160"/>
    <mergeCell ref="B157:E157"/>
    <mergeCell ref="F157:G157"/>
    <mergeCell ref="J157:L157"/>
    <mergeCell ref="M157:O157"/>
    <mergeCell ref="P157:Q157"/>
    <mergeCell ref="B158:E158"/>
    <mergeCell ref="F158:G158"/>
    <mergeCell ref="J158:L158"/>
    <mergeCell ref="M158:O158"/>
    <mergeCell ref="P158:Q158"/>
    <mergeCell ref="B163:E163"/>
    <mergeCell ref="F163:G163"/>
    <mergeCell ref="J163:L163"/>
    <mergeCell ref="M163:O163"/>
    <mergeCell ref="P163:Q163"/>
    <mergeCell ref="B156:E156"/>
    <mergeCell ref="F156:G156"/>
    <mergeCell ref="J156:L156"/>
    <mergeCell ref="M156:O156"/>
    <mergeCell ref="P156:Q156"/>
    <mergeCell ref="B153:E153"/>
    <mergeCell ref="F153:G153"/>
    <mergeCell ref="J153:L153"/>
    <mergeCell ref="M153:O153"/>
    <mergeCell ref="P153:Q153"/>
    <mergeCell ref="B154:E154"/>
    <mergeCell ref="F154:G154"/>
    <mergeCell ref="J154:L154"/>
    <mergeCell ref="M154:O154"/>
    <mergeCell ref="P154:Q154"/>
    <mergeCell ref="B159:E159"/>
    <mergeCell ref="F159:G159"/>
    <mergeCell ref="J159:L159"/>
    <mergeCell ref="M159:O159"/>
    <mergeCell ref="P159:Q159"/>
    <mergeCell ref="B152:E152"/>
    <mergeCell ref="F152:G152"/>
    <mergeCell ref="J152:L152"/>
    <mergeCell ref="M152:O152"/>
    <mergeCell ref="P152:Q152"/>
    <mergeCell ref="B149:E149"/>
    <mergeCell ref="F149:G149"/>
    <mergeCell ref="J149:L149"/>
    <mergeCell ref="M149:O149"/>
    <mergeCell ref="P149:Q149"/>
    <mergeCell ref="B150:E150"/>
    <mergeCell ref="F150:G150"/>
    <mergeCell ref="J150:L150"/>
    <mergeCell ref="M150:O150"/>
    <mergeCell ref="P150:Q150"/>
    <mergeCell ref="B155:E155"/>
    <mergeCell ref="F155:G155"/>
    <mergeCell ref="J155:L155"/>
    <mergeCell ref="M155:O155"/>
    <mergeCell ref="P155:Q155"/>
    <mergeCell ref="B148:E148"/>
    <mergeCell ref="F148:G148"/>
    <mergeCell ref="J148:L148"/>
    <mergeCell ref="M148:O148"/>
    <mergeCell ref="P148:Q148"/>
    <mergeCell ref="B145:E145"/>
    <mergeCell ref="F145:G145"/>
    <mergeCell ref="J145:L145"/>
    <mergeCell ref="M145:O145"/>
    <mergeCell ref="P145:Q145"/>
    <mergeCell ref="B146:E146"/>
    <mergeCell ref="F146:G146"/>
    <mergeCell ref="J146:L146"/>
    <mergeCell ref="M146:O146"/>
    <mergeCell ref="P146:Q146"/>
    <mergeCell ref="B151:E151"/>
    <mergeCell ref="F151:G151"/>
    <mergeCell ref="J151:L151"/>
    <mergeCell ref="M151:O151"/>
    <mergeCell ref="P151:Q151"/>
    <mergeCell ref="B144:E144"/>
    <mergeCell ref="F144:G144"/>
    <mergeCell ref="J144:L144"/>
    <mergeCell ref="M144:O144"/>
    <mergeCell ref="P144:Q144"/>
    <mergeCell ref="B141:E141"/>
    <mergeCell ref="F141:G141"/>
    <mergeCell ref="J141:L141"/>
    <mergeCell ref="M141:O141"/>
    <mergeCell ref="P141:Q141"/>
    <mergeCell ref="B142:E142"/>
    <mergeCell ref="F142:G142"/>
    <mergeCell ref="J142:L142"/>
    <mergeCell ref="M142:O142"/>
    <mergeCell ref="P142:Q142"/>
    <mergeCell ref="B147:E147"/>
    <mergeCell ref="F147:G147"/>
    <mergeCell ref="J147:L147"/>
    <mergeCell ref="M147:O147"/>
    <mergeCell ref="P147:Q147"/>
    <mergeCell ref="B140:E140"/>
    <mergeCell ref="F140:G140"/>
    <mergeCell ref="J140:L140"/>
    <mergeCell ref="M140:O140"/>
    <mergeCell ref="P140:Q140"/>
    <mergeCell ref="B137:E137"/>
    <mergeCell ref="F137:G137"/>
    <mergeCell ref="J137:L137"/>
    <mergeCell ref="M137:O137"/>
    <mergeCell ref="P137:Q137"/>
    <mergeCell ref="B138:E138"/>
    <mergeCell ref="F138:G138"/>
    <mergeCell ref="J138:L138"/>
    <mergeCell ref="M138:O138"/>
    <mergeCell ref="P138:Q138"/>
    <mergeCell ref="B143:E143"/>
    <mergeCell ref="F143:G143"/>
    <mergeCell ref="J143:L143"/>
    <mergeCell ref="M143:O143"/>
    <mergeCell ref="P143:Q143"/>
    <mergeCell ref="B136:E136"/>
    <mergeCell ref="F136:G136"/>
    <mergeCell ref="J136:L136"/>
    <mergeCell ref="M136:O136"/>
    <mergeCell ref="P136:Q136"/>
    <mergeCell ref="B133:E133"/>
    <mergeCell ref="F133:G133"/>
    <mergeCell ref="J133:L133"/>
    <mergeCell ref="M133:O133"/>
    <mergeCell ref="P133:Q133"/>
    <mergeCell ref="B134:E134"/>
    <mergeCell ref="F134:G134"/>
    <mergeCell ref="J134:L134"/>
    <mergeCell ref="M134:O134"/>
    <mergeCell ref="P134:Q134"/>
    <mergeCell ref="B139:E139"/>
    <mergeCell ref="F139:G139"/>
    <mergeCell ref="J139:L139"/>
    <mergeCell ref="M139:O139"/>
    <mergeCell ref="P139:Q139"/>
    <mergeCell ref="B132:E132"/>
    <mergeCell ref="F132:G132"/>
    <mergeCell ref="J132:L132"/>
    <mergeCell ref="M132:O132"/>
    <mergeCell ref="P132:Q132"/>
    <mergeCell ref="B129:E129"/>
    <mergeCell ref="F129:G129"/>
    <mergeCell ref="J129:L129"/>
    <mergeCell ref="M129:O129"/>
    <mergeCell ref="P129:Q129"/>
    <mergeCell ref="B130:E130"/>
    <mergeCell ref="F130:G130"/>
    <mergeCell ref="J130:L130"/>
    <mergeCell ref="M130:O130"/>
    <mergeCell ref="P130:Q130"/>
    <mergeCell ref="B135:E135"/>
    <mergeCell ref="F135:G135"/>
    <mergeCell ref="J135:L135"/>
    <mergeCell ref="M135:O135"/>
    <mergeCell ref="P135:Q135"/>
    <mergeCell ref="B128:E128"/>
    <mergeCell ref="F128:G128"/>
    <mergeCell ref="J128:L128"/>
    <mergeCell ref="M128:O128"/>
    <mergeCell ref="P128:Q128"/>
    <mergeCell ref="B125:E125"/>
    <mergeCell ref="F125:G125"/>
    <mergeCell ref="J125:L125"/>
    <mergeCell ref="M125:O125"/>
    <mergeCell ref="P125:Q125"/>
    <mergeCell ref="B126:E126"/>
    <mergeCell ref="F126:G126"/>
    <mergeCell ref="J126:L126"/>
    <mergeCell ref="M126:O126"/>
    <mergeCell ref="P126:Q126"/>
    <mergeCell ref="B131:E131"/>
    <mergeCell ref="F131:G131"/>
    <mergeCell ref="J131:L131"/>
    <mergeCell ref="M131:O131"/>
    <mergeCell ref="P131:Q131"/>
    <mergeCell ref="B124:E124"/>
    <mergeCell ref="F124:G124"/>
    <mergeCell ref="J124:L124"/>
    <mergeCell ref="M124:O124"/>
    <mergeCell ref="P124:Q124"/>
    <mergeCell ref="B121:E121"/>
    <mergeCell ref="F121:G121"/>
    <mergeCell ref="J121:L121"/>
    <mergeCell ref="M121:O121"/>
    <mergeCell ref="P121:Q121"/>
    <mergeCell ref="B122:E122"/>
    <mergeCell ref="F122:G122"/>
    <mergeCell ref="J122:L122"/>
    <mergeCell ref="M122:O122"/>
    <mergeCell ref="P122:Q122"/>
    <mergeCell ref="B127:E127"/>
    <mergeCell ref="F127:G127"/>
    <mergeCell ref="J127:L127"/>
    <mergeCell ref="M127:O127"/>
    <mergeCell ref="P127:Q127"/>
    <mergeCell ref="B120:E120"/>
    <mergeCell ref="F120:G120"/>
    <mergeCell ref="J120:L120"/>
    <mergeCell ref="M120:O120"/>
    <mergeCell ref="P120:Q120"/>
    <mergeCell ref="B117:E117"/>
    <mergeCell ref="F117:G117"/>
    <mergeCell ref="J117:L117"/>
    <mergeCell ref="M117:O117"/>
    <mergeCell ref="P117:Q117"/>
    <mergeCell ref="B118:E118"/>
    <mergeCell ref="F118:G118"/>
    <mergeCell ref="J118:L118"/>
    <mergeCell ref="M118:O118"/>
    <mergeCell ref="P118:Q118"/>
    <mergeCell ref="B123:E123"/>
    <mergeCell ref="F123:G123"/>
    <mergeCell ref="J123:L123"/>
    <mergeCell ref="M123:O123"/>
    <mergeCell ref="P123:Q123"/>
    <mergeCell ref="B116:E116"/>
    <mergeCell ref="F116:G116"/>
    <mergeCell ref="J116:L116"/>
    <mergeCell ref="M116:O116"/>
    <mergeCell ref="P116:Q116"/>
    <mergeCell ref="B113:E113"/>
    <mergeCell ref="F113:G113"/>
    <mergeCell ref="J113:L113"/>
    <mergeCell ref="M113:O113"/>
    <mergeCell ref="P113:Q113"/>
    <mergeCell ref="B114:E114"/>
    <mergeCell ref="F114:G114"/>
    <mergeCell ref="J114:L114"/>
    <mergeCell ref="M114:O114"/>
    <mergeCell ref="P114:Q114"/>
    <mergeCell ref="B119:E119"/>
    <mergeCell ref="F119:G119"/>
    <mergeCell ref="J119:L119"/>
    <mergeCell ref="M119:O119"/>
    <mergeCell ref="P119:Q119"/>
    <mergeCell ref="B112:E112"/>
    <mergeCell ref="F112:G112"/>
    <mergeCell ref="J112:L112"/>
    <mergeCell ref="M112:O112"/>
    <mergeCell ref="P112:Q112"/>
    <mergeCell ref="B109:E109"/>
    <mergeCell ref="F109:G109"/>
    <mergeCell ref="J109:L109"/>
    <mergeCell ref="M109:O109"/>
    <mergeCell ref="P109:Q109"/>
    <mergeCell ref="B110:E110"/>
    <mergeCell ref="F110:G110"/>
    <mergeCell ref="J110:L110"/>
    <mergeCell ref="M110:O110"/>
    <mergeCell ref="P110:Q110"/>
    <mergeCell ref="B115:E115"/>
    <mergeCell ref="F115:G115"/>
    <mergeCell ref="J115:L115"/>
    <mergeCell ref="M115:O115"/>
    <mergeCell ref="P115:Q115"/>
    <mergeCell ref="B108:E108"/>
    <mergeCell ref="F108:G108"/>
    <mergeCell ref="J108:L108"/>
    <mergeCell ref="M108:O108"/>
    <mergeCell ref="P108:Q108"/>
    <mergeCell ref="B105:E105"/>
    <mergeCell ref="F105:G105"/>
    <mergeCell ref="J105:L105"/>
    <mergeCell ref="M105:O105"/>
    <mergeCell ref="P105:Q105"/>
    <mergeCell ref="B106:E106"/>
    <mergeCell ref="F106:G106"/>
    <mergeCell ref="J106:L106"/>
    <mergeCell ref="M106:O106"/>
    <mergeCell ref="P106:Q106"/>
    <mergeCell ref="B111:E111"/>
    <mergeCell ref="F111:G111"/>
    <mergeCell ref="J111:L111"/>
    <mergeCell ref="M111:O111"/>
    <mergeCell ref="P111:Q111"/>
    <mergeCell ref="B104:E104"/>
    <mergeCell ref="F104:G104"/>
    <mergeCell ref="J104:L104"/>
    <mergeCell ref="M104:O104"/>
    <mergeCell ref="P104:Q104"/>
    <mergeCell ref="B101:E101"/>
    <mergeCell ref="F101:G101"/>
    <mergeCell ref="J101:L101"/>
    <mergeCell ref="M101:O101"/>
    <mergeCell ref="P101:Q101"/>
    <mergeCell ref="B102:E102"/>
    <mergeCell ref="F102:G102"/>
    <mergeCell ref="J102:L102"/>
    <mergeCell ref="M102:O102"/>
    <mergeCell ref="P102:Q102"/>
    <mergeCell ref="B107:E107"/>
    <mergeCell ref="F107:G107"/>
    <mergeCell ref="J107:L107"/>
    <mergeCell ref="M107:O107"/>
    <mergeCell ref="P107:Q107"/>
    <mergeCell ref="B100:E100"/>
    <mergeCell ref="F100:G100"/>
    <mergeCell ref="J100:L100"/>
    <mergeCell ref="M100:O100"/>
    <mergeCell ref="P100:Q100"/>
    <mergeCell ref="B97:E97"/>
    <mergeCell ref="F97:G97"/>
    <mergeCell ref="J97:L97"/>
    <mergeCell ref="M97:O97"/>
    <mergeCell ref="P97:Q97"/>
    <mergeCell ref="B98:E98"/>
    <mergeCell ref="F98:G98"/>
    <mergeCell ref="J98:L98"/>
    <mergeCell ref="M98:O98"/>
    <mergeCell ref="P98:Q98"/>
    <mergeCell ref="B103:E103"/>
    <mergeCell ref="F103:G103"/>
    <mergeCell ref="J103:L103"/>
    <mergeCell ref="M103:O103"/>
    <mergeCell ref="P103:Q103"/>
    <mergeCell ref="B96:E96"/>
    <mergeCell ref="F96:G96"/>
    <mergeCell ref="J96:L96"/>
    <mergeCell ref="M96:O96"/>
    <mergeCell ref="P96:Q96"/>
    <mergeCell ref="B93:E93"/>
    <mergeCell ref="F93:G93"/>
    <mergeCell ref="J93:L93"/>
    <mergeCell ref="M93:O93"/>
    <mergeCell ref="P93:Q93"/>
    <mergeCell ref="B94:E94"/>
    <mergeCell ref="F94:G94"/>
    <mergeCell ref="J94:L94"/>
    <mergeCell ref="M94:O94"/>
    <mergeCell ref="P94:Q94"/>
    <mergeCell ref="B99:E99"/>
    <mergeCell ref="F99:G99"/>
    <mergeCell ref="J99:L99"/>
    <mergeCell ref="M99:O99"/>
    <mergeCell ref="P99:Q99"/>
    <mergeCell ref="B92:E92"/>
    <mergeCell ref="F92:G92"/>
    <mergeCell ref="J92:L92"/>
    <mergeCell ref="M92:O92"/>
    <mergeCell ref="P92:Q92"/>
    <mergeCell ref="B89:E89"/>
    <mergeCell ref="F89:G89"/>
    <mergeCell ref="J89:L89"/>
    <mergeCell ref="M89:O89"/>
    <mergeCell ref="P89:Q89"/>
    <mergeCell ref="B90:E90"/>
    <mergeCell ref="F90:G90"/>
    <mergeCell ref="J90:L90"/>
    <mergeCell ref="M90:O90"/>
    <mergeCell ref="P90:Q90"/>
    <mergeCell ref="B95:E95"/>
    <mergeCell ref="F95:G95"/>
    <mergeCell ref="J95:L95"/>
    <mergeCell ref="M95:O95"/>
    <mergeCell ref="P95:Q95"/>
    <mergeCell ref="B88:E88"/>
    <mergeCell ref="F88:G88"/>
    <mergeCell ref="J88:L88"/>
    <mergeCell ref="M88:O88"/>
    <mergeCell ref="P88:Q88"/>
    <mergeCell ref="B85:E85"/>
    <mergeCell ref="F85:G85"/>
    <mergeCell ref="J85:L85"/>
    <mergeCell ref="M85:O85"/>
    <mergeCell ref="P85:Q85"/>
    <mergeCell ref="B86:E86"/>
    <mergeCell ref="F86:G86"/>
    <mergeCell ref="J86:L86"/>
    <mergeCell ref="M86:O86"/>
    <mergeCell ref="P86:Q86"/>
    <mergeCell ref="B91:E91"/>
    <mergeCell ref="F91:G91"/>
    <mergeCell ref="J91:L91"/>
    <mergeCell ref="M91:O91"/>
    <mergeCell ref="P91:Q91"/>
    <mergeCell ref="B84:E84"/>
    <mergeCell ref="F84:G84"/>
    <mergeCell ref="J84:L84"/>
    <mergeCell ref="M84:O84"/>
    <mergeCell ref="P84:Q84"/>
    <mergeCell ref="B81:E81"/>
    <mergeCell ref="F81:G81"/>
    <mergeCell ref="J81:L81"/>
    <mergeCell ref="M81:O81"/>
    <mergeCell ref="P81:Q81"/>
    <mergeCell ref="B82:E82"/>
    <mergeCell ref="F82:G82"/>
    <mergeCell ref="J82:L82"/>
    <mergeCell ref="M82:O82"/>
    <mergeCell ref="P82:Q82"/>
    <mergeCell ref="B87:E87"/>
    <mergeCell ref="F87:G87"/>
    <mergeCell ref="J87:L87"/>
    <mergeCell ref="M87:O87"/>
    <mergeCell ref="P87:Q87"/>
    <mergeCell ref="B80:E80"/>
    <mergeCell ref="F80:G80"/>
    <mergeCell ref="J80:L80"/>
    <mergeCell ref="M80:O80"/>
    <mergeCell ref="P80:Q80"/>
    <mergeCell ref="B77:E77"/>
    <mergeCell ref="F77:G77"/>
    <mergeCell ref="J77:L77"/>
    <mergeCell ref="M77:O77"/>
    <mergeCell ref="P77:Q77"/>
    <mergeCell ref="B78:E78"/>
    <mergeCell ref="F78:G78"/>
    <mergeCell ref="J78:L78"/>
    <mergeCell ref="M78:O78"/>
    <mergeCell ref="P78:Q78"/>
    <mergeCell ref="B83:E83"/>
    <mergeCell ref="F83:G83"/>
    <mergeCell ref="J83:L83"/>
    <mergeCell ref="M83:O83"/>
    <mergeCell ref="P83:Q83"/>
    <mergeCell ref="B76:E76"/>
    <mergeCell ref="F76:G76"/>
    <mergeCell ref="J76:L76"/>
    <mergeCell ref="M76:O76"/>
    <mergeCell ref="P76:Q76"/>
    <mergeCell ref="B73:E73"/>
    <mergeCell ref="F73:G73"/>
    <mergeCell ref="J73:L73"/>
    <mergeCell ref="M73:O73"/>
    <mergeCell ref="P73:Q73"/>
    <mergeCell ref="B74:E74"/>
    <mergeCell ref="F74:G74"/>
    <mergeCell ref="J74:L74"/>
    <mergeCell ref="M74:O74"/>
    <mergeCell ref="P74:Q74"/>
    <mergeCell ref="B79:E79"/>
    <mergeCell ref="F79:G79"/>
    <mergeCell ref="J79:L79"/>
    <mergeCell ref="M79:O79"/>
    <mergeCell ref="P79:Q79"/>
    <mergeCell ref="B72:E72"/>
    <mergeCell ref="F72:G72"/>
    <mergeCell ref="J72:L72"/>
    <mergeCell ref="M72:O72"/>
    <mergeCell ref="P72:Q72"/>
    <mergeCell ref="B69:E69"/>
    <mergeCell ref="F69:G69"/>
    <mergeCell ref="J69:L69"/>
    <mergeCell ref="M69:O69"/>
    <mergeCell ref="P69:Q69"/>
    <mergeCell ref="B70:E70"/>
    <mergeCell ref="F70:G70"/>
    <mergeCell ref="J70:L70"/>
    <mergeCell ref="M70:O70"/>
    <mergeCell ref="P70:Q70"/>
    <mergeCell ref="B75:E75"/>
    <mergeCell ref="F75:G75"/>
    <mergeCell ref="J75:L75"/>
    <mergeCell ref="M75:O75"/>
    <mergeCell ref="P75:Q75"/>
    <mergeCell ref="B68:E68"/>
    <mergeCell ref="F68:G68"/>
    <mergeCell ref="J68:L68"/>
    <mergeCell ref="M68:O68"/>
    <mergeCell ref="P68:Q68"/>
    <mergeCell ref="B65:E65"/>
    <mergeCell ref="F65:G65"/>
    <mergeCell ref="J65:L65"/>
    <mergeCell ref="M65:O65"/>
    <mergeCell ref="P65:Q65"/>
    <mergeCell ref="B66:E66"/>
    <mergeCell ref="F66:G66"/>
    <mergeCell ref="J66:L66"/>
    <mergeCell ref="M66:O66"/>
    <mergeCell ref="P66:Q66"/>
    <mergeCell ref="B71:E71"/>
    <mergeCell ref="F71:G71"/>
    <mergeCell ref="J71:L71"/>
    <mergeCell ref="M71:O71"/>
    <mergeCell ref="P71:Q71"/>
    <mergeCell ref="B64:E64"/>
    <mergeCell ref="F64:G64"/>
    <mergeCell ref="J64:L64"/>
    <mergeCell ref="M64:O64"/>
    <mergeCell ref="P64:Q64"/>
    <mergeCell ref="B61:E61"/>
    <mergeCell ref="F61:G61"/>
    <mergeCell ref="J61:L61"/>
    <mergeCell ref="M61:O61"/>
    <mergeCell ref="P61:Q61"/>
    <mergeCell ref="B62:E62"/>
    <mergeCell ref="F62:G62"/>
    <mergeCell ref="J62:L62"/>
    <mergeCell ref="M62:O62"/>
    <mergeCell ref="P62:Q62"/>
    <mergeCell ref="B67:E67"/>
    <mergeCell ref="F67:G67"/>
    <mergeCell ref="J67:L67"/>
    <mergeCell ref="M67:O67"/>
    <mergeCell ref="P67:Q67"/>
    <mergeCell ref="B60:E60"/>
    <mergeCell ref="F60:G60"/>
    <mergeCell ref="J60:L60"/>
    <mergeCell ref="M60:O60"/>
    <mergeCell ref="P60:Q60"/>
    <mergeCell ref="B57:E57"/>
    <mergeCell ref="F57:G57"/>
    <mergeCell ref="J57:L57"/>
    <mergeCell ref="M57:O57"/>
    <mergeCell ref="P57:Q57"/>
    <mergeCell ref="B58:E58"/>
    <mergeCell ref="F58:G58"/>
    <mergeCell ref="J58:L58"/>
    <mergeCell ref="M58:O58"/>
    <mergeCell ref="P58:Q58"/>
    <mergeCell ref="B63:E63"/>
    <mergeCell ref="F63:G63"/>
    <mergeCell ref="J63:L63"/>
    <mergeCell ref="M63:O63"/>
    <mergeCell ref="P63:Q63"/>
    <mergeCell ref="B56:E56"/>
    <mergeCell ref="F56:G56"/>
    <mergeCell ref="J56:L56"/>
    <mergeCell ref="M56:O56"/>
    <mergeCell ref="P56:Q56"/>
    <mergeCell ref="B53:E53"/>
    <mergeCell ref="F53:G53"/>
    <mergeCell ref="J53:L53"/>
    <mergeCell ref="M53:O53"/>
    <mergeCell ref="P53:Q53"/>
    <mergeCell ref="B54:E54"/>
    <mergeCell ref="F54:G54"/>
    <mergeCell ref="J54:L54"/>
    <mergeCell ref="M54:O54"/>
    <mergeCell ref="P54:Q54"/>
    <mergeCell ref="B59:E59"/>
    <mergeCell ref="F59:G59"/>
    <mergeCell ref="J59:L59"/>
    <mergeCell ref="M59:O59"/>
    <mergeCell ref="P59:Q59"/>
    <mergeCell ref="B52:E52"/>
    <mergeCell ref="F52:G52"/>
    <mergeCell ref="J52:L52"/>
    <mergeCell ref="M52:O52"/>
    <mergeCell ref="P52:Q52"/>
    <mergeCell ref="B49:E49"/>
    <mergeCell ref="F49:G49"/>
    <mergeCell ref="J49:L49"/>
    <mergeCell ref="M49:O49"/>
    <mergeCell ref="P49:Q49"/>
    <mergeCell ref="B50:E50"/>
    <mergeCell ref="F50:G50"/>
    <mergeCell ref="J50:L50"/>
    <mergeCell ref="M50:O50"/>
    <mergeCell ref="P50:Q50"/>
    <mergeCell ref="B55:E55"/>
    <mergeCell ref="F55:G55"/>
    <mergeCell ref="J55:L55"/>
    <mergeCell ref="M55:O55"/>
    <mergeCell ref="P55:Q55"/>
    <mergeCell ref="B48:E48"/>
    <mergeCell ref="F48:G48"/>
    <mergeCell ref="J48:L48"/>
    <mergeCell ref="M48:O48"/>
    <mergeCell ref="P48:Q48"/>
    <mergeCell ref="B45:E45"/>
    <mergeCell ref="F45:G45"/>
    <mergeCell ref="J45:L45"/>
    <mergeCell ref="M45:O45"/>
    <mergeCell ref="P45:Q45"/>
    <mergeCell ref="B46:E46"/>
    <mergeCell ref="F46:G46"/>
    <mergeCell ref="J46:L46"/>
    <mergeCell ref="M46:O46"/>
    <mergeCell ref="P46:Q46"/>
    <mergeCell ref="B51:E51"/>
    <mergeCell ref="F51:G51"/>
    <mergeCell ref="J51:L51"/>
    <mergeCell ref="M51:O51"/>
    <mergeCell ref="P51:Q51"/>
    <mergeCell ref="B44:E44"/>
    <mergeCell ref="F44:G44"/>
    <mergeCell ref="J44:L44"/>
    <mergeCell ref="M44:O44"/>
    <mergeCell ref="P44:Q44"/>
    <mergeCell ref="B41:E41"/>
    <mergeCell ref="F41:G41"/>
    <mergeCell ref="J41:L41"/>
    <mergeCell ref="M41:O41"/>
    <mergeCell ref="P41:Q41"/>
    <mergeCell ref="B42:E42"/>
    <mergeCell ref="F42:G42"/>
    <mergeCell ref="J42:L42"/>
    <mergeCell ref="M42:O42"/>
    <mergeCell ref="P42:Q42"/>
    <mergeCell ref="B47:E47"/>
    <mergeCell ref="F47:G47"/>
    <mergeCell ref="J47:L47"/>
    <mergeCell ref="M47:O47"/>
    <mergeCell ref="P47:Q47"/>
    <mergeCell ref="B40:E40"/>
    <mergeCell ref="F40:G40"/>
    <mergeCell ref="J40:L40"/>
    <mergeCell ref="M40:O40"/>
    <mergeCell ref="P40:Q40"/>
    <mergeCell ref="B37:E37"/>
    <mergeCell ref="F37:G37"/>
    <mergeCell ref="J37:L37"/>
    <mergeCell ref="M37:O37"/>
    <mergeCell ref="P37:Q37"/>
    <mergeCell ref="B38:E38"/>
    <mergeCell ref="F38:G38"/>
    <mergeCell ref="J38:L38"/>
    <mergeCell ref="M38:O38"/>
    <mergeCell ref="P38:Q38"/>
    <mergeCell ref="B43:E43"/>
    <mergeCell ref="F43:G43"/>
    <mergeCell ref="J43:L43"/>
    <mergeCell ref="M43:O43"/>
    <mergeCell ref="P43:Q43"/>
    <mergeCell ref="B36:E36"/>
    <mergeCell ref="F36:G36"/>
    <mergeCell ref="J36:L36"/>
    <mergeCell ref="M36:O36"/>
    <mergeCell ref="P36:Q36"/>
    <mergeCell ref="B33:E33"/>
    <mergeCell ref="F33:G33"/>
    <mergeCell ref="J33:L33"/>
    <mergeCell ref="M33:O33"/>
    <mergeCell ref="P33:Q33"/>
    <mergeCell ref="B34:E34"/>
    <mergeCell ref="F34:G34"/>
    <mergeCell ref="J34:L34"/>
    <mergeCell ref="M34:O34"/>
    <mergeCell ref="P34:Q34"/>
    <mergeCell ref="B39:E39"/>
    <mergeCell ref="F39:G39"/>
    <mergeCell ref="J39:L39"/>
    <mergeCell ref="M39:O39"/>
    <mergeCell ref="P39:Q39"/>
    <mergeCell ref="B32:E32"/>
    <mergeCell ref="F32:G32"/>
    <mergeCell ref="J32:L32"/>
    <mergeCell ref="M32:O32"/>
    <mergeCell ref="P32:Q32"/>
    <mergeCell ref="B29:E29"/>
    <mergeCell ref="F29:G29"/>
    <mergeCell ref="J29:L29"/>
    <mergeCell ref="M29:O29"/>
    <mergeCell ref="P29:Q29"/>
    <mergeCell ref="B30:E30"/>
    <mergeCell ref="F30:G30"/>
    <mergeCell ref="J30:L30"/>
    <mergeCell ref="M30:O30"/>
    <mergeCell ref="P30:Q30"/>
    <mergeCell ref="B35:E35"/>
    <mergeCell ref="F35:G35"/>
    <mergeCell ref="J35:L35"/>
    <mergeCell ref="M35:O35"/>
    <mergeCell ref="P35:Q35"/>
    <mergeCell ref="B28:E28"/>
    <mergeCell ref="F28:G28"/>
    <mergeCell ref="J28:L28"/>
    <mergeCell ref="M28:O28"/>
    <mergeCell ref="P28:Q28"/>
    <mergeCell ref="B25:E25"/>
    <mergeCell ref="F25:G25"/>
    <mergeCell ref="J25:L25"/>
    <mergeCell ref="M25:O25"/>
    <mergeCell ref="P25:Q25"/>
    <mergeCell ref="B26:E26"/>
    <mergeCell ref="F26:G26"/>
    <mergeCell ref="J26:L26"/>
    <mergeCell ref="M26:O26"/>
    <mergeCell ref="P26:Q26"/>
    <mergeCell ref="B31:E31"/>
    <mergeCell ref="F31:G31"/>
    <mergeCell ref="J31:L31"/>
    <mergeCell ref="M31:O31"/>
    <mergeCell ref="P31:Q31"/>
    <mergeCell ref="B24:E24"/>
    <mergeCell ref="F24:G24"/>
    <mergeCell ref="J24:L24"/>
    <mergeCell ref="M24:O24"/>
    <mergeCell ref="P24:Q24"/>
    <mergeCell ref="B21:E21"/>
    <mergeCell ref="F21:G21"/>
    <mergeCell ref="J21:L21"/>
    <mergeCell ref="M21:O21"/>
    <mergeCell ref="P21:Q21"/>
    <mergeCell ref="B22:E22"/>
    <mergeCell ref="F22:G22"/>
    <mergeCell ref="J22:L22"/>
    <mergeCell ref="M22:O22"/>
    <mergeCell ref="P22:Q22"/>
    <mergeCell ref="B27:E27"/>
    <mergeCell ref="F27:G27"/>
    <mergeCell ref="J27:L27"/>
    <mergeCell ref="M27:O27"/>
    <mergeCell ref="P27:Q27"/>
    <mergeCell ref="B20:E20"/>
    <mergeCell ref="F20:G20"/>
    <mergeCell ref="J20:L20"/>
    <mergeCell ref="M20:O20"/>
    <mergeCell ref="P20:Q20"/>
    <mergeCell ref="B17:E17"/>
    <mergeCell ref="F17:G17"/>
    <mergeCell ref="J17:L17"/>
    <mergeCell ref="M17:O17"/>
    <mergeCell ref="P17:Q17"/>
    <mergeCell ref="B18:E18"/>
    <mergeCell ref="F18:G18"/>
    <mergeCell ref="J18:L18"/>
    <mergeCell ref="M18:O18"/>
    <mergeCell ref="P18:Q18"/>
    <mergeCell ref="B23:E23"/>
    <mergeCell ref="F23:G23"/>
    <mergeCell ref="J23:L23"/>
    <mergeCell ref="M23:O23"/>
    <mergeCell ref="P23:Q23"/>
    <mergeCell ref="B16:E16"/>
    <mergeCell ref="F16:G16"/>
    <mergeCell ref="J16:L16"/>
    <mergeCell ref="M16:O16"/>
    <mergeCell ref="P16:Q16"/>
    <mergeCell ref="B13:E13"/>
    <mergeCell ref="F13:G13"/>
    <mergeCell ref="J13:L13"/>
    <mergeCell ref="M13:O13"/>
    <mergeCell ref="P13:Q13"/>
    <mergeCell ref="B14:E14"/>
    <mergeCell ref="F14:G14"/>
    <mergeCell ref="J14:L14"/>
    <mergeCell ref="M14:O14"/>
    <mergeCell ref="P14:Q14"/>
    <mergeCell ref="B19:E19"/>
    <mergeCell ref="F19:G19"/>
    <mergeCell ref="J19:L19"/>
    <mergeCell ref="M19:O19"/>
    <mergeCell ref="P19:Q19"/>
    <mergeCell ref="B11:E11"/>
    <mergeCell ref="F11:G11"/>
    <mergeCell ref="J11:L11"/>
    <mergeCell ref="M11:O11"/>
    <mergeCell ref="P11:Q11"/>
    <mergeCell ref="B12:E12"/>
    <mergeCell ref="F12:G12"/>
    <mergeCell ref="J12:L12"/>
    <mergeCell ref="M12:O12"/>
    <mergeCell ref="P12:Q12"/>
    <mergeCell ref="J10:L10"/>
    <mergeCell ref="M10:O10"/>
    <mergeCell ref="P10:Q10"/>
    <mergeCell ref="A2:F3"/>
    <mergeCell ref="B15:E15"/>
    <mergeCell ref="F15:G15"/>
    <mergeCell ref="J15:L15"/>
    <mergeCell ref="M15:O15"/>
    <mergeCell ref="P15:Q15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70"/>
  <sheetViews>
    <sheetView workbookViewId="0">
      <selection activeCell="J370" sqref="J370:L370"/>
    </sheetView>
  </sheetViews>
  <sheetFormatPr defaultRowHeight="14.4"/>
  <cols>
    <col min="8" max="8" width="11.88671875" customWidth="1"/>
  </cols>
  <sheetData>
    <row r="1" spans="1:17" ht="15" customHeight="1">
      <c r="A1" s="217" t="s">
        <v>565</v>
      </c>
      <c r="B1" s="232"/>
      <c r="C1" s="232"/>
      <c r="D1" s="232"/>
      <c r="E1" s="232"/>
      <c r="F1" s="232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>
      <c r="A2" s="232"/>
      <c r="B2" s="232"/>
      <c r="C2" s="232"/>
      <c r="D2" s="232"/>
      <c r="E2" s="232"/>
      <c r="F2" s="232"/>
      <c r="G2" s="126"/>
      <c r="H2" s="126"/>
      <c r="I2" s="126"/>
      <c r="J2" s="126"/>
      <c r="K2" s="141"/>
      <c r="L2" s="151"/>
      <c r="M2" s="151"/>
      <c r="N2" s="126"/>
      <c r="O2" s="142"/>
      <c r="P2" s="126"/>
      <c r="Q2" s="126"/>
    </row>
    <row r="3" spans="1:17" ht="15" customHeight="1">
      <c r="A3" s="217" t="s">
        <v>660</v>
      </c>
      <c r="B3" s="232"/>
      <c r="C3" s="232"/>
      <c r="D3" s="232"/>
      <c r="E3" s="126"/>
      <c r="F3" s="126"/>
      <c r="G3" s="126"/>
      <c r="H3" s="126"/>
      <c r="I3" s="126"/>
      <c r="J3" s="126"/>
      <c r="K3" s="151"/>
      <c r="L3" s="151"/>
      <c r="M3" s="151"/>
      <c r="N3" s="126"/>
      <c r="O3" s="126"/>
      <c r="P3" s="126"/>
      <c r="Q3" s="126"/>
    </row>
    <row r="4" spans="1:17">
      <c r="A4" s="232"/>
      <c r="B4" s="232"/>
      <c r="C4" s="232"/>
      <c r="D4" s="23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15" customHeight="1">
      <c r="A5" s="217" t="s">
        <v>661</v>
      </c>
      <c r="B5" s="232"/>
      <c r="C5" s="232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ht="15" customHeight="1">
      <c r="A7" s="126"/>
      <c r="B7" s="126"/>
      <c r="C7" s="230" t="s">
        <v>662</v>
      </c>
      <c r="D7" s="232"/>
      <c r="E7" s="232"/>
      <c r="F7" s="232"/>
      <c r="G7" s="232"/>
      <c r="H7" s="232"/>
      <c r="I7" s="232"/>
      <c r="J7" s="232"/>
      <c r="K7" s="232"/>
      <c r="L7" s="126"/>
      <c r="M7" s="126"/>
      <c r="N7" s="126"/>
      <c r="O7" s="126"/>
      <c r="P7" s="126"/>
      <c r="Q7" s="126"/>
    </row>
    <row r="8" spans="1:17" ht="15" thickBot="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7" ht="35.25" customHeight="1" thickTop="1" thickBot="1">
      <c r="A9" s="214" t="s">
        <v>333</v>
      </c>
      <c r="B9" s="231"/>
      <c r="C9" s="231"/>
      <c r="D9" s="231"/>
      <c r="E9" s="231"/>
      <c r="F9" s="231"/>
      <c r="G9" s="231"/>
      <c r="H9" s="127" t="s">
        <v>551</v>
      </c>
      <c r="I9" s="128" t="s">
        <v>552</v>
      </c>
      <c r="J9" s="214" t="s">
        <v>20</v>
      </c>
      <c r="K9" s="231"/>
      <c r="L9" s="231"/>
      <c r="M9" s="214" t="s">
        <v>553</v>
      </c>
      <c r="N9" s="231"/>
      <c r="O9" s="231"/>
      <c r="P9" s="214" t="s">
        <v>554</v>
      </c>
      <c r="Q9" s="231"/>
    </row>
    <row r="10" spans="1:17" ht="15.6" thickTop="1" thickBot="1">
      <c r="A10" s="128" t="s">
        <v>555</v>
      </c>
      <c r="B10" s="214" t="s">
        <v>556</v>
      </c>
      <c r="C10" s="231"/>
      <c r="D10" s="231"/>
      <c r="E10" s="231"/>
      <c r="F10" s="214" t="s">
        <v>557</v>
      </c>
      <c r="G10" s="231"/>
      <c r="H10" s="128" t="s">
        <v>558</v>
      </c>
      <c r="I10" s="128" t="s">
        <v>559</v>
      </c>
      <c r="J10" s="214" t="s">
        <v>560</v>
      </c>
      <c r="K10" s="231"/>
      <c r="L10" s="231"/>
      <c r="M10" s="214" t="s">
        <v>561</v>
      </c>
      <c r="N10" s="231"/>
      <c r="O10" s="231"/>
      <c r="P10" s="214" t="s">
        <v>562</v>
      </c>
      <c r="Q10" s="231"/>
    </row>
    <row r="11" spans="1:17" ht="15.75" customHeight="1" thickTop="1">
      <c r="A11" s="129"/>
      <c r="B11" s="222" t="s">
        <v>563</v>
      </c>
      <c r="C11" s="232"/>
      <c r="D11" s="232"/>
      <c r="E11" s="232"/>
      <c r="F11" s="222"/>
      <c r="G11" s="232"/>
      <c r="H11" s="130">
        <v>1217122.99</v>
      </c>
      <c r="I11" s="130">
        <v>709352.85</v>
      </c>
      <c r="J11" s="143"/>
      <c r="K11" s="143"/>
      <c r="L11" s="143">
        <f>I11/H11*100</f>
        <v>58.281115041627793</v>
      </c>
      <c r="M11" s="223">
        <v>709352.85</v>
      </c>
      <c r="N11" s="232"/>
      <c r="O11" s="232"/>
      <c r="P11" s="223">
        <v>507770.14</v>
      </c>
      <c r="Q11" s="232"/>
    </row>
    <row r="12" spans="1:17" ht="15" customHeight="1">
      <c r="A12" s="129"/>
      <c r="B12" s="222" t="s">
        <v>563</v>
      </c>
      <c r="C12" s="232"/>
      <c r="D12" s="232"/>
      <c r="E12" s="232"/>
      <c r="F12" s="222"/>
      <c r="G12" s="232"/>
      <c r="H12" s="130">
        <v>0</v>
      </c>
      <c r="I12" s="130">
        <v>709352.85</v>
      </c>
      <c r="J12" s="223">
        <v>0</v>
      </c>
      <c r="K12" s="223"/>
      <c r="L12" s="223"/>
      <c r="M12" s="223">
        <v>709352.85</v>
      </c>
      <c r="N12" s="232"/>
      <c r="O12" s="232"/>
      <c r="P12" s="223">
        <v>-709352.85</v>
      </c>
      <c r="Q12" s="232"/>
    </row>
    <row r="13" spans="1:17" ht="20.399999999999999">
      <c r="A13" s="144" t="s">
        <v>663</v>
      </c>
      <c r="B13" s="233" t="s">
        <v>664</v>
      </c>
      <c r="C13" s="232"/>
      <c r="D13" s="232"/>
      <c r="E13" s="232"/>
      <c r="F13" s="233"/>
      <c r="G13" s="232"/>
      <c r="H13" s="145">
        <v>0</v>
      </c>
      <c r="I13" s="145">
        <v>709352.85</v>
      </c>
      <c r="J13" s="234">
        <v>0</v>
      </c>
      <c r="K13" s="234"/>
      <c r="L13" s="234"/>
      <c r="M13" s="234">
        <v>709352.85</v>
      </c>
      <c r="N13" s="232"/>
      <c r="O13" s="232"/>
      <c r="P13" s="234">
        <v>-709352.85</v>
      </c>
      <c r="Q13" s="232"/>
    </row>
    <row r="14" spans="1:17" ht="20.399999999999999">
      <c r="A14" s="144" t="s">
        <v>663</v>
      </c>
      <c r="B14" s="233" t="s">
        <v>664</v>
      </c>
      <c r="C14" s="232"/>
      <c r="D14" s="232"/>
      <c r="E14" s="232"/>
      <c r="F14" s="233"/>
      <c r="G14" s="232"/>
      <c r="H14" s="145">
        <v>1217122.99</v>
      </c>
      <c r="I14" s="145">
        <v>709352.85</v>
      </c>
      <c r="J14" s="234">
        <v>0</v>
      </c>
      <c r="K14" s="234"/>
      <c r="L14" s="234"/>
      <c r="M14" s="234">
        <v>709352.85</v>
      </c>
      <c r="N14" s="232"/>
      <c r="O14" s="232"/>
      <c r="P14" s="234">
        <v>507770.14</v>
      </c>
      <c r="Q14" s="232"/>
    </row>
    <row r="15" spans="1:17" ht="22.5" customHeight="1">
      <c r="A15" s="146" t="s">
        <v>665</v>
      </c>
      <c r="B15" s="237" t="s">
        <v>666</v>
      </c>
      <c r="C15" s="232"/>
      <c r="D15" s="232"/>
      <c r="E15" s="232"/>
      <c r="F15" s="237"/>
      <c r="G15" s="232"/>
      <c r="H15" s="147">
        <v>1217122.99</v>
      </c>
      <c r="I15" s="147">
        <v>709352.85</v>
      </c>
      <c r="J15" s="238">
        <v>58.28</v>
      </c>
      <c r="K15" s="238"/>
      <c r="L15" s="238"/>
      <c r="M15" s="238">
        <v>709352.85</v>
      </c>
      <c r="N15" s="232"/>
      <c r="O15" s="232"/>
      <c r="P15" s="238">
        <v>507770.14</v>
      </c>
      <c r="Q15" s="232"/>
    </row>
    <row r="16" spans="1:17" ht="22.5" customHeight="1">
      <c r="A16" s="146" t="s">
        <v>665</v>
      </c>
      <c r="B16" s="237" t="s">
        <v>666</v>
      </c>
      <c r="C16" s="232"/>
      <c r="D16" s="232"/>
      <c r="E16" s="232"/>
      <c r="F16" s="237"/>
      <c r="G16" s="232"/>
      <c r="H16" s="147">
        <v>0</v>
      </c>
      <c r="I16" s="147">
        <v>709352.85</v>
      </c>
      <c r="J16" s="238">
        <v>0</v>
      </c>
      <c r="K16" s="238"/>
      <c r="L16" s="238"/>
      <c r="M16" s="238">
        <v>709352.85</v>
      </c>
      <c r="N16" s="232"/>
      <c r="O16" s="232"/>
      <c r="P16" s="238">
        <v>-709352.85</v>
      </c>
      <c r="Q16" s="232"/>
    </row>
    <row r="17" spans="1:17" ht="22.5" customHeight="1">
      <c r="A17" s="148" t="s">
        <v>667</v>
      </c>
      <c r="B17" s="235" t="s">
        <v>668</v>
      </c>
      <c r="C17" s="232"/>
      <c r="D17" s="232"/>
      <c r="E17" s="232"/>
      <c r="F17" s="235"/>
      <c r="G17" s="232"/>
      <c r="H17" s="149">
        <v>0</v>
      </c>
      <c r="I17" s="149">
        <v>709352.85</v>
      </c>
      <c r="J17" s="236">
        <v>0</v>
      </c>
      <c r="K17" s="236"/>
      <c r="L17" s="236"/>
      <c r="M17" s="236">
        <v>709352.85</v>
      </c>
      <c r="N17" s="232"/>
      <c r="O17" s="232"/>
      <c r="P17" s="236">
        <v>-709352.85</v>
      </c>
      <c r="Q17" s="232"/>
    </row>
    <row r="18" spans="1:17" ht="22.5" customHeight="1">
      <c r="A18" s="148" t="s">
        <v>667</v>
      </c>
      <c r="B18" s="235" t="s">
        <v>668</v>
      </c>
      <c r="C18" s="232"/>
      <c r="D18" s="232"/>
      <c r="E18" s="232"/>
      <c r="F18" s="235"/>
      <c r="G18" s="232"/>
      <c r="H18" s="149">
        <v>1217122.99</v>
      </c>
      <c r="I18" s="149">
        <v>709352.85</v>
      </c>
      <c r="J18" s="236">
        <v>58.28</v>
      </c>
      <c r="K18" s="236"/>
      <c r="L18" s="236"/>
      <c r="M18" s="236">
        <v>709352.85</v>
      </c>
      <c r="N18" s="232"/>
      <c r="O18" s="232"/>
      <c r="P18" s="236">
        <v>507770.14</v>
      </c>
      <c r="Q18" s="232"/>
    </row>
    <row r="19" spans="1:17">
      <c r="A19" s="131" t="s">
        <v>564</v>
      </c>
      <c r="B19" s="218" t="s">
        <v>565</v>
      </c>
      <c r="C19" s="232"/>
      <c r="D19" s="232"/>
      <c r="E19" s="232"/>
      <c r="F19" s="218"/>
      <c r="G19" s="232"/>
      <c r="H19" s="132">
        <v>1217122.99</v>
      </c>
      <c r="I19" s="132">
        <v>709352.85</v>
      </c>
      <c r="J19" s="219">
        <v>58.28</v>
      </c>
      <c r="K19" s="219"/>
      <c r="L19" s="219"/>
      <c r="M19" s="219">
        <v>709352.85</v>
      </c>
      <c r="N19" s="232"/>
      <c r="O19" s="232"/>
      <c r="P19" s="219">
        <v>507770.14</v>
      </c>
      <c r="Q19" s="232"/>
    </row>
    <row r="20" spans="1:17">
      <c r="A20" s="131" t="s">
        <v>564</v>
      </c>
      <c r="B20" s="218" t="s">
        <v>565</v>
      </c>
      <c r="C20" s="232"/>
      <c r="D20" s="232"/>
      <c r="E20" s="232"/>
      <c r="F20" s="218"/>
      <c r="G20" s="232"/>
      <c r="H20" s="132">
        <v>0</v>
      </c>
      <c r="I20" s="132">
        <v>709352.85</v>
      </c>
      <c r="J20" s="219">
        <v>0</v>
      </c>
      <c r="K20" s="219"/>
      <c r="L20" s="219"/>
      <c r="M20" s="219">
        <v>709352.85</v>
      </c>
      <c r="N20" s="232"/>
      <c r="O20" s="232"/>
      <c r="P20" s="219">
        <v>-709352.85</v>
      </c>
      <c r="Q20" s="232"/>
    </row>
    <row r="21" spans="1:17" ht="21" customHeight="1">
      <c r="A21" s="133" t="s">
        <v>566</v>
      </c>
      <c r="B21" s="220" t="s">
        <v>567</v>
      </c>
      <c r="C21" s="232"/>
      <c r="D21" s="232"/>
      <c r="E21" s="232"/>
      <c r="F21" s="220"/>
      <c r="G21" s="232"/>
      <c r="H21" s="134">
        <v>0</v>
      </c>
      <c r="I21" s="134">
        <v>87.88</v>
      </c>
      <c r="J21" s="221">
        <v>0</v>
      </c>
      <c r="K21" s="221"/>
      <c r="L21" s="221"/>
      <c r="M21" s="221">
        <v>87.88</v>
      </c>
      <c r="N21" s="232"/>
      <c r="O21" s="232"/>
      <c r="P21" s="221">
        <v>0</v>
      </c>
      <c r="Q21" s="232"/>
    </row>
    <row r="22" spans="1:17" ht="15" customHeight="1">
      <c r="A22" s="133" t="s">
        <v>568</v>
      </c>
      <c r="B22" s="220" t="s">
        <v>569</v>
      </c>
      <c r="C22" s="232"/>
      <c r="D22" s="232"/>
      <c r="E22" s="232"/>
      <c r="F22" s="220"/>
      <c r="G22" s="232"/>
      <c r="H22" s="134">
        <v>0</v>
      </c>
      <c r="I22" s="134">
        <v>17879.669999999998</v>
      </c>
      <c r="J22" s="221">
        <v>0</v>
      </c>
      <c r="K22" s="221"/>
      <c r="L22" s="221"/>
      <c r="M22" s="221">
        <v>17879.669999999998</v>
      </c>
      <c r="N22" s="232"/>
      <c r="O22" s="232"/>
      <c r="P22" s="221">
        <v>0</v>
      </c>
      <c r="Q22" s="232"/>
    </row>
    <row r="23" spans="1:17" ht="15" customHeight="1">
      <c r="A23" s="133" t="s">
        <v>580</v>
      </c>
      <c r="B23" s="220" t="s">
        <v>581</v>
      </c>
      <c r="C23" s="232"/>
      <c r="D23" s="232"/>
      <c r="E23" s="232"/>
      <c r="F23" s="220"/>
      <c r="G23" s="232"/>
      <c r="H23" s="134">
        <v>0</v>
      </c>
      <c r="I23" s="134">
        <v>542.4</v>
      </c>
      <c r="J23" s="221">
        <v>0</v>
      </c>
      <c r="K23" s="221"/>
      <c r="L23" s="221"/>
      <c r="M23" s="221">
        <v>542.4</v>
      </c>
      <c r="N23" s="232"/>
      <c r="O23" s="232"/>
      <c r="P23" s="221">
        <v>0</v>
      </c>
      <c r="Q23" s="232"/>
    </row>
    <row r="24" spans="1:17" ht="19.5" customHeight="1">
      <c r="A24" s="133" t="s">
        <v>578</v>
      </c>
      <c r="B24" s="220" t="s">
        <v>579</v>
      </c>
      <c r="C24" s="232"/>
      <c r="D24" s="232"/>
      <c r="E24" s="232"/>
      <c r="F24" s="220"/>
      <c r="G24" s="232"/>
      <c r="H24" s="134">
        <v>0</v>
      </c>
      <c r="I24" s="134">
        <v>0</v>
      </c>
      <c r="J24" s="221">
        <v>0</v>
      </c>
      <c r="K24" s="221"/>
      <c r="L24" s="221"/>
      <c r="M24" s="221">
        <v>0</v>
      </c>
      <c r="N24" s="232"/>
      <c r="O24" s="232"/>
      <c r="P24" s="221">
        <v>0</v>
      </c>
      <c r="Q24" s="232"/>
    </row>
    <row r="25" spans="1:17" ht="27.75" customHeight="1">
      <c r="A25" s="133" t="s">
        <v>578</v>
      </c>
      <c r="B25" s="220" t="s">
        <v>579</v>
      </c>
      <c r="C25" s="232"/>
      <c r="D25" s="232"/>
      <c r="E25" s="232"/>
      <c r="F25" s="220"/>
      <c r="G25" s="232"/>
      <c r="H25" s="134">
        <v>0</v>
      </c>
      <c r="I25" s="134">
        <v>688769.4</v>
      </c>
      <c r="J25" s="221">
        <v>0</v>
      </c>
      <c r="K25" s="221"/>
      <c r="L25" s="221"/>
      <c r="M25" s="221">
        <v>688769.4</v>
      </c>
      <c r="N25" s="232"/>
      <c r="O25" s="232"/>
      <c r="P25" s="221">
        <v>0</v>
      </c>
      <c r="Q25" s="232"/>
    </row>
    <row r="26" spans="1:17" ht="15" customHeight="1">
      <c r="A26" s="133" t="s">
        <v>582</v>
      </c>
      <c r="B26" s="220" t="s">
        <v>73</v>
      </c>
      <c r="C26" s="232"/>
      <c r="D26" s="232"/>
      <c r="E26" s="232"/>
      <c r="F26" s="220"/>
      <c r="G26" s="232"/>
      <c r="H26" s="134">
        <v>0</v>
      </c>
      <c r="I26" s="134">
        <v>2073.5</v>
      </c>
      <c r="J26" s="221">
        <v>0</v>
      </c>
      <c r="K26" s="221"/>
      <c r="L26" s="221"/>
      <c r="M26" s="221">
        <v>2073.5</v>
      </c>
      <c r="N26" s="232"/>
      <c r="O26" s="232"/>
      <c r="P26" s="221">
        <v>0</v>
      </c>
      <c r="Q26" s="232"/>
    </row>
    <row r="27" spans="1:17" ht="33" customHeight="1">
      <c r="A27" s="133" t="s">
        <v>578</v>
      </c>
      <c r="B27" s="220" t="s">
        <v>579</v>
      </c>
      <c r="C27" s="232"/>
      <c r="D27" s="232"/>
      <c r="E27" s="232"/>
      <c r="F27" s="220"/>
      <c r="G27" s="232"/>
      <c r="H27" s="134">
        <v>1182879.69</v>
      </c>
      <c r="I27" s="134">
        <v>688769.4</v>
      </c>
      <c r="J27" s="221">
        <f>I27/H27*100</f>
        <v>58.228187179374089</v>
      </c>
      <c r="K27" s="221"/>
      <c r="L27" s="221"/>
      <c r="M27" s="221">
        <v>688769.4</v>
      </c>
      <c r="N27" s="232"/>
      <c r="O27" s="232"/>
      <c r="P27" s="221">
        <v>0</v>
      </c>
      <c r="Q27" s="232"/>
    </row>
    <row r="28" spans="1:17" ht="27.75" customHeight="1">
      <c r="A28" s="133" t="s">
        <v>578</v>
      </c>
      <c r="B28" s="220" t="s">
        <v>579</v>
      </c>
      <c r="C28" s="232"/>
      <c r="D28" s="232"/>
      <c r="E28" s="232"/>
      <c r="F28" s="220"/>
      <c r="G28" s="232"/>
      <c r="H28" s="134">
        <v>25265.33</v>
      </c>
      <c r="I28" s="134">
        <v>0</v>
      </c>
      <c r="J28" s="221">
        <f t="shared" ref="J28:J30" si="0">I28/H28*100</f>
        <v>0</v>
      </c>
      <c r="K28" s="221"/>
      <c r="L28" s="221"/>
      <c r="M28" s="221">
        <v>0</v>
      </c>
      <c r="N28" s="232"/>
      <c r="O28" s="232"/>
      <c r="P28" s="221">
        <v>0</v>
      </c>
      <c r="Q28" s="232"/>
    </row>
    <row r="29" spans="1:17" ht="27" customHeight="1">
      <c r="A29" s="133" t="s">
        <v>578</v>
      </c>
      <c r="B29" s="220" t="s">
        <v>579</v>
      </c>
      <c r="C29" s="232"/>
      <c r="D29" s="232"/>
      <c r="E29" s="232"/>
      <c r="F29" s="220"/>
      <c r="G29" s="232"/>
      <c r="H29" s="134">
        <v>1157614.3600000001</v>
      </c>
      <c r="I29" s="134">
        <v>688769.4</v>
      </c>
      <c r="J29" s="221">
        <f t="shared" si="0"/>
        <v>59.499037313255165</v>
      </c>
      <c r="K29" s="221"/>
      <c r="L29" s="221"/>
      <c r="M29" s="221">
        <v>688769.4</v>
      </c>
      <c r="N29" s="232"/>
      <c r="O29" s="232"/>
      <c r="P29" s="221">
        <v>0</v>
      </c>
      <c r="Q29" s="232"/>
    </row>
    <row r="30" spans="1:17" ht="24.75" customHeight="1">
      <c r="A30" s="133" t="s">
        <v>570</v>
      </c>
      <c r="B30" s="220" t="s">
        <v>571</v>
      </c>
      <c r="C30" s="232"/>
      <c r="D30" s="232"/>
      <c r="E30" s="232"/>
      <c r="F30" s="220"/>
      <c r="G30" s="232"/>
      <c r="H30" s="134">
        <v>637</v>
      </c>
      <c r="I30" s="134">
        <v>0</v>
      </c>
      <c r="J30" s="221">
        <f t="shared" si="0"/>
        <v>0</v>
      </c>
      <c r="K30" s="221"/>
      <c r="L30" s="221"/>
      <c r="M30" s="221">
        <v>0</v>
      </c>
      <c r="N30" s="232"/>
      <c r="O30" s="232"/>
      <c r="P30" s="221">
        <v>0</v>
      </c>
      <c r="Q30" s="232"/>
    </row>
    <row r="31" spans="1:17" ht="24" customHeight="1">
      <c r="A31" s="133" t="s">
        <v>570</v>
      </c>
      <c r="B31" s="220" t="s">
        <v>571</v>
      </c>
      <c r="C31" s="232"/>
      <c r="D31" s="232"/>
      <c r="E31" s="232"/>
      <c r="F31" s="220"/>
      <c r="G31" s="232"/>
      <c r="H31" s="134">
        <v>637</v>
      </c>
      <c r="I31" s="134">
        <v>0</v>
      </c>
      <c r="J31" s="221">
        <f t="shared" ref="J31:J43" si="1">I31/H31*100</f>
        <v>0</v>
      </c>
      <c r="K31" s="221"/>
      <c r="L31" s="221"/>
      <c r="M31" s="221">
        <v>0</v>
      </c>
      <c r="N31" s="232"/>
      <c r="O31" s="232"/>
      <c r="P31" s="221">
        <v>0</v>
      </c>
      <c r="Q31" s="232"/>
    </row>
    <row r="32" spans="1:17" ht="21.75" customHeight="1">
      <c r="A32" s="133" t="s">
        <v>572</v>
      </c>
      <c r="B32" s="220" t="s">
        <v>573</v>
      </c>
      <c r="C32" s="232"/>
      <c r="D32" s="232"/>
      <c r="E32" s="232"/>
      <c r="F32" s="220"/>
      <c r="G32" s="232"/>
      <c r="H32" s="134">
        <v>6016.85</v>
      </c>
      <c r="I32" s="134">
        <v>0</v>
      </c>
      <c r="J32" s="221">
        <f t="shared" si="1"/>
        <v>0</v>
      </c>
      <c r="K32" s="221"/>
      <c r="L32" s="221"/>
      <c r="M32" s="221">
        <v>0</v>
      </c>
      <c r="N32" s="232"/>
      <c r="O32" s="232"/>
      <c r="P32" s="221">
        <v>0</v>
      </c>
      <c r="Q32" s="232"/>
    </row>
    <row r="33" spans="1:17" ht="33.75" customHeight="1">
      <c r="A33" s="133" t="s">
        <v>572</v>
      </c>
      <c r="B33" s="220" t="s">
        <v>573</v>
      </c>
      <c r="C33" s="232"/>
      <c r="D33" s="232"/>
      <c r="E33" s="232"/>
      <c r="F33" s="220"/>
      <c r="G33" s="232"/>
      <c r="H33" s="134">
        <v>6016.85</v>
      </c>
      <c r="I33" s="134">
        <v>0</v>
      </c>
      <c r="J33" s="221">
        <f t="shared" si="1"/>
        <v>0</v>
      </c>
      <c r="K33" s="221"/>
      <c r="L33" s="221"/>
      <c r="M33" s="221">
        <v>0</v>
      </c>
      <c r="N33" s="232"/>
      <c r="O33" s="232"/>
      <c r="P33" s="221">
        <v>0</v>
      </c>
      <c r="Q33" s="232"/>
    </row>
    <row r="34" spans="1:17" ht="19.5" customHeight="1">
      <c r="A34" s="133" t="s">
        <v>566</v>
      </c>
      <c r="B34" s="220" t="s">
        <v>567</v>
      </c>
      <c r="C34" s="232"/>
      <c r="D34" s="232"/>
      <c r="E34" s="232"/>
      <c r="F34" s="220"/>
      <c r="G34" s="232"/>
      <c r="H34" s="134">
        <v>530</v>
      </c>
      <c r="I34" s="134">
        <v>87.88</v>
      </c>
      <c r="J34" s="221">
        <f t="shared" si="1"/>
        <v>16.581132075471697</v>
      </c>
      <c r="K34" s="221"/>
      <c r="L34" s="221"/>
      <c r="M34" s="221">
        <v>87.88</v>
      </c>
      <c r="N34" s="232"/>
      <c r="O34" s="232"/>
      <c r="P34" s="221">
        <v>0</v>
      </c>
      <c r="Q34" s="232"/>
    </row>
    <row r="35" spans="1:17" ht="24.75" customHeight="1">
      <c r="A35" s="133" t="s">
        <v>566</v>
      </c>
      <c r="B35" s="220" t="s">
        <v>567</v>
      </c>
      <c r="C35" s="232"/>
      <c r="D35" s="232"/>
      <c r="E35" s="232"/>
      <c r="F35" s="220"/>
      <c r="G35" s="232"/>
      <c r="H35" s="134">
        <v>530</v>
      </c>
      <c r="I35" s="134">
        <v>87.88</v>
      </c>
      <c r="J35" s="221">
        <f t="shared" si="1"/>
        <v>16.581132075471697</v>
      </c>
      <c r="K35" s="221"/>
      <c r="L35" s="221"/>
      <c r="M35" s="221">
        <v>87.88</v>
      </c>
      <c r="N35" s="232"/>
      <c r="O35" s="232"/>
      <c r="P35" s="221">
        <v>0</v>
      </c>
      <c r="Q35" s="232"/>
    </row>
    <row r="36" spans="1:17" ht="15" customHeight="1">
      <c r="A36" s="133" t="s">
        <v>582</v>
      </c>
      <c r="B36" s="220" t="s">
        <v>73</v>
      </c>
      <c r="C36" s="232"/>
      <c r="D36" s="232"/>
      <c r="E36" s="232"/>
      <c r="F36" s="220"/>
      <c r="G36" s="232"/>
      <c r="H36" s="134">
        <v>6000</v>
      </c>
      <c r="I36" s="134">
        <v>2073.5</v>
      </c>
      <c r="J36" s="221">
        <f t="shared" si="1"/>
        <v>34.558333333333337</v>
      </c>
      <c r="K36" s="221"/>
      <c r="L36" s="221"/>
      <c r="M36" s="221">
        <v>2073.5</v>
      </c>
      <c r="N36" s="232"/>
      <c r="O36" s="232"/>
      <c r="P36" s="221">
        <v>0</v>
      </c>
      <c r="Q36" s="232"/>
    </row>
    <row r="37" spans="1:17" ht="15" customHeight="1">
      <c r="A37" s="133" t="s">
        <v>582</v>
      </c>
      <c r="B37" s="220" t="s">
        <v>73</v>
      </c>
      <c r="C37" s="232"/>
      <c r="D37" s="232"/>
      <c r="E37" s="232"/>
      <c r="F37" s="220"/>
      <c r="G37" s="232"/>
      <c r="H37" s="134">
        <v>6000</v>
      </c>
      <c r="I37" s="134">
        <v>2073.5</v>
      </c>
      <c r="J37" s="221">
        <f t="shared" si="1"/>
        <v>34.558333333333337</v>
      </c>
      <c r="K37" s="221"/>
      <c r="L37" s="221"/>
      <c r="M37" s="221">
        <v>2073.5</v>
      </c>
      <c r="N37" s="232"/>
      <c r="O37" s="232"/>
      <c r="P37" s="221">
        <v>0</v>
      </c>
      <c r="Q37" s="232"/>
    </row>
    <row r="38" spans="1:17" ht="15" customHeight="1">
      <c r="A38" s="133" t="s">
        <v>574</v>
      </c>
      <c r="B38" s="220" t="s">
        <v>575</v>
      </c>
      <c r="C38" s="232"/>
      <c r="D38" s="232"/>
      <c r="E38" s="232"/>
      <c r="F38" s="220"/>
      <c r="G38" s="232"/>
      <c r="H38" s="134">
        <v>1679.78</v>
      </c>
      <c r="I38" s="134">
        <v>0</v>
      </c>
      <c r="J38" s="221">
        <f t="shared" si="1"/>
        <v>0</v>
      </c>
      <c r="K38" s="221"/>
      <c r="L38" s="221"/>
      <c r="M38" s="221">
        <v>0</v>
      </c>
      <c r="N38" s="232"/>
      <c r="O38" s="232"/>
      <c r="P38" s="221">
        <v>0</v>
      </c>
      <c r="Q38" s="232"/>
    </row>
    <row r="39" spans="1:17" ht="15" customHeight="1">
      <c r="A39" s="133" t="s">
        <v>574</v>
      </c>
      <c r="B39" s="220" t="s">
        <v>575</v>
      </c>
      <c r="C39" s="232"/>
      <c r="D39" s="232"/>
      <c r="E39" s="232"/>
      <c r="F39" s="220"/>
      <c r="G39" s="232"/>
      <c r="H39" s="134">
        <v>1679.78</v>
      </c>
      <c r="I39" s="134">
        <v>0</v>
      </c>
      <c r="J39" s="221">
        <f t="shared" si="1"/>
        <v>0</v>
      </c>
      <c r="K39" s="221"/>
      <c r="L39" s="221"/>
      <c r="M39" s="221">
        <v>0</v>
      </c>
      <c r="N39" s="232"/>
      <c r="O39" s="232"/>
      <c r="P39" s="221">
        <v>0</v>
      </c>
      <c r="Q39" s="232"/>
    </row>
    <row r="40" spans="1:17" ht="15" customHeight="1">
      <c r="A40" s="133" t="s">
        <v>580</v>
      </c>
      <c r="B40" s="220" t="s">
        <v>581</v>
      </c>
      <c r="C40" s="232"/>
      <c r="D40" s="232"/>
      <c r="E40" s="232"/>
      <c r="F40" s="220"/>
      <c r="G40" s="232"/>
      <c r="H40" s="134">
        <v>1500</v>
      </c>
      <c r="I40" s="134">
        <v>542.4</v>
      </c>
      <c r="J40" s="221">
        <f t="shared" si="1"/>
        <v>36.159999999999997</v>
      </c>
      <c r="K40" s="221"/>
      <c r="L40" s="221"/>
      <c r="M40" s="221">
        <v>542.4</v>
      </c>
      <c r="N40" s="232"/>
      <c r="O40" s="232"/>
      <c r="P40" s="221">
        <v>0</v>
      </c>
      <c r="Q40" s="232"/>
    </row>
    <row r="41" spans="1:17" ht="15" customHeight="1">
      <c r="A41" s="133" t="s">
        <v>580</v>
      </c>
      <c r="B41" s="220" t="s">
        <v>581</v>
      </c>
      <c r="C41" s="232"/>
      <c r="D41" s="232"/>
      <c r="E41" s="232"/>
      <c r="F41" s="220"/>
      <c r="G41" s="232"/>
      <c r="H41" s="134">
        <v>1500</v>
      </c>
      <c r="I41" s="134">
        <v>542.4</v>
      </c>
      <c r="J41" s="221">
        <f t="shared" si="1"/>
        <v>36.159999999999997</v>
      </c>
      <c r="K41" s="221"/>
      <c r="L41" s="221"/>
      <c r="M41" s="221">
        <v>542.4</v>
      </c>
      <c r="N41" s="232"/>
      <c r="O41" s="232"/>
      <c r="P41" s="221">
        <v>0</v>
      </c>
      <c r="Q41" s="232"/>
    </row>
    <row r="42" spans="1:17" ht="15" customHeight="1">
      <c r="A42" s="133" t="s">
        <v>568</v>
      </c>
      <c r="B42" s="220" t="s">
        <v>569</v>
      </c>
      <c r="C42" s="232"/>
      <c r="D42" s="232"/>
      <c r="E42" s="232"/>
      <c r="F42" s="220"/>
      <c r="G42" s="232"/>
      <c r="H42" s="134">
        <v>17879.669999999998</v>
      </c>
      <c r="I42" s="134">
        <v>17879.669999999998</v>
      </c>
      <c r="J42" s="221">
        <f t="shared" si="1"/>
        <v>100</v>
      </c>
      <c r="K42" s="221"/>
      <c r="L42" s="221"/>
      <c r="M42" s="221">
        <v>17879.669999999998</v>
      </c>
      <c r="N42" s="232"/>
      <c r="O42" s="232"/>
      <c r="P42" s="221">
        <v>0</v>
      </c>
      <c r="Q42" s="232"/>
    </row>
    <row r="43" spans="1:17" ht="15" customHeight="1">
      <c r="A43" s="133" t="s">
        <v>568</v>
      </c>
      <c r="B43" s="220" t="s">
        <v>569</v>
      </c>
      <c r="C43" s="232"/>
      <c r="D43" s="232"/>
      <c r="E43" s="232"/>
      <c r="F43" s="220"/>
      <c r="G43" s="232"/>
      <c r="H43" s="134">
        <v>17879.669999999998</v>
      </c>
      <c r="I43" s="134">
        <v>17879.669999999998</v>
      </c>
      <c r="J43" s="221">
        <f t="shared" si="1"/>
        <v>100</v>
      </c>
      <c r="K43" s="221"/>
      <c r="L43" s="221"/>
      <c r="M43" s="221">
        <v>17879.669999999998</v>
      </c>
      <c r="N43" s="232"/>
      <c r="O43" s="232"/>
      <c r="P43" s="221">
        <v>0</v>
      </c>
      <c r="Q43" s="232"/>
    </row>
    <row r="44" spans="1:17" ht="15" customHeight="1">
      <c r="A44" s="129"/>
      <c r="B44" s="222" t="s">
        <v>583</v>
      </c>
      <c r="C44" s="232"/>
      <c r="D44" s="232"/>
      <c r="E44" s="232"/>
      <c r="F44" s="222"/>
      <c r="G44" s="232"/>
      <c r="H44" s="130">
        <v>1523710.99</v>
      </c>
      <c r="I44" s="130">
        <v>846908.68</v>
      </c>
      <c r="J44" s="223">
        <v>0</v>
      </c>
      <c r="K44" s="223"/>
      <c r="L44" s="223"/>
      <c r="M44" s="223">
        <v>846908.68</v>
      </c>
      <c r="N44" s="232"/>
      <c r="O44" s="232"/>
      <c r="P44" s="223">
        <v>676802.31</v>
      </c>
      <c r="Q44" s="232"/>
    </row>
    <row r="45" spans="1:17" ht="15" customHeight="1">
      <c r="A45" s="129"/>
      <c r="B45" s="222" t="s">
        <v>583</v>
      </c>
      <c r="C45" s="232"/>
      <c r="D45" s="232"/>
      <c r="E45" s="232"/>
      <c r="F45" s="222"/>
      <c r="G45" s="232"/>
      <c r="H45" s="130">
        <v>0</v>
      </c>
      <c r="I45" s="130">
        <v>846908.68</v>
      </c>
      <c r="J45" s="223">
        <v>0</v>
      </c>
      <c r="K45" s="223"/>
      <c r="L45" s="223"/>
      <c r="M45" s="223">
        <v>846908.68</v>
      </c>
      <c r="N45" s="232"/>
      <c r="O45" s="232"/>
      <c r="P45" s="223">
        <v>-846908.68</v>
      </c>
      <c r="Q45" s="232"/>
    </row>
    <row r="46" spans="1:17" ht="20.399999999999999">
      <c r="A46" s="144" t="s">
        <v>663</v>
      </c>
      <c r="B46" s="233" t="s">
        <v>664</v>
      </c>
      <c r="C46" s="232"/>
      <c r="D46" s="232"/>
      <c r="E46" s="232"/>
      <c r="F46" s="233"/>
      <c r="G46" s="232"/>
      <c r="H46" s="145">
        <v>0</v>
      </c>
      <c r="I46" s="145">
        <v>846908.68</v>
      </c>
      <c r="J46" s="234">
        <v>0</v>
      </c>
      <c r="K46" s="234"/>
      <c r="L46" s="234"/>
      <c r="M46" s="234">
        <v>846908.68</v>
      </c>
      <c r="N46" s="232"/>
      <c r="O46" s="232"/>
      <c r="P46" s="234">
        <v>-846908.68</v>
      </c>
      <c r="Q46" s="232"/>
    </row>
    <row r="47" spans="1:17" ht="20.399999999999999">
      <c r="A47" s="144" t="s">
        <v>663</v>
      </c>
      <c r="B47" s="233" t="s">
        <v>664</v>
      </c>
      <c r="C47" s="232"/>
      <c r="D47" s="232"/>
      <c r="E47" s="232"/>
      <c r="F47" s="233"/>
      <c r="G47" s="232"/>
      <c r="H47" s="145">
        <v>1523710.99</v>
      </c>
      <c r="I47" s="145">
        <v>846908.68</v>
      </c>
      <c r="J47" s="234">
        <f>I47/H47*100</f>
        <v>55.581976211906166</v>
      </c>
      <c r="K47" s="234"/>
      <c r="L47" s="234"/>
      <c r="M47" s="234">
        <v>846908.68</v>
      </c>
      <c r="N47" s="232"/>
      <c r="O47" s="232"/>
      <c r="P47" s="234">
        <v>676802.31</v>
      </c>
      <c r="Q47" s="232"/>
    </row>
    <row r="48" spans="1:17" ht="22.5" customHeight="1">
      <c r="A48" s="146" t="s">
        <v>665</v>
      </c>
      <c r="B48" s="237" t="s">
        <v>666</v>
      </c>
      <c r="C48" s="232"/>
      <c r="D48" s="232"/>
      <c r="E48" s="232"/>
      <c r="F48" s="237"/>
      <c r="G48" s="232"/>
      <c r="H48" s="147">
        <v>1523710.99</v>
      </c>
      <c r="I48" s="147">
        <v>846908.68</v>
      </c>
      <c r="J48" s="238">
        <v>55.58</v>
      </c>
      <c r="K48" s="238"/>
      <c r="L48" s="238"/>
      <c r="M48" s="238">
        <v>846908.68</v>
      </c>
      <c r="N48" s="232"/>
      <c r="O48" s="232"/>
      <c r="P48" s="238">
        <v>676802.31</v>
      </c>
      <c r="Q48" s="232"/>
    </row>
    <row r="49" spans="1:17" ht="22.5" customHeight="1">
      <c r="A49" s="146" t="s">
        <v>665</v>
      </c>
      <c r="B49" s="237" t="s">
        <v>666</v>
      </c>
      <c r="C49" s="232"/>
      <c r="D49" s="232"/>
      <c r="E49" s="232"/>
      <c r="F49" s="237"/>
      <c r="G49" s="232"/>
      <c r="H49" s="147">
        <v>0</v>
      </c>
      <c r="I49" s="147">
        <v>846908.68</v>
      </c>
      <c r="J49" s="238">
        <v>0</v>
      </c>
      <c r="K49" s="238"/>
      <c r="L49" s="238"/>
      <c r="M49" s="238">
        <v>846908.68</v>
      </c>
      <c r="N49" s="232"/>
      <c r="O49" s="232"/>
      <c r="P49" s="238">
        <v>-846908.68</v>
      </c>
      <c r="Q49" s="232"/>
    </row>
    <row r="50" spans="1:17" ht="22.5" customHeight="1">
      <c r="A50" s="148" t="s">
        <v>667</v>
      </c>
      <c r="B50" s="235" t="s">
        <v>668</v>
      </c>
      <c r="C50" s="232"/>
      <c r="D50" s="232"/>
      <c r="E50" s="232"/>
      <c r="F50" s="235"/>
      <c r="G50" s="232"/>
      <c r="H50" s="149">
        <v>0</v>
      </c>
      <c r="I50" s="149">
        <v>846908.68</v>
      </c>
      <c r="J50" s="236">
        <v>0</v>
      </c>
      <c r="K50" s="236"/>
      <c r="L50" s="236"/>
      <c r="M50" s="236">
        <v>846908.68</v>
      </c>
      <c r="N50" s="232"/>
      <c r="O50" s="232"/>
      <c r="P50" s="236">
        <v>-846908.68</v>
      </c>
      <c r="Q50" s="232"/>
    </row>
    <row r="51" spans="1:17" ht="22.5" customHeight="1">
      <c r="A51" s="148" t="s">
        <v>667</v>
      </c>
      <c r="B51" s="235" t="s">
        <v>668</v>
      </c>
      <c r="C51" s="232"/>
      <c r="D51" s="232"/>
      <c r="E51" s="232"/>
      <c r="F51" s="235"/>
      <c r="G51" s="232"/>
      <c r="H51" s="149">
        <v>1523710.99</v>
      </c>
      <c r="I51" s="149">
        <v>846908.68</v>
      </c>
      <c r="J51" s="236">
        <v>55.58</v>
      </c>
      <c r="K51" s="236"/>
      <c r="L51" s="236"/>
      <c r="M51" s="236">
        <v>846908.68</v>
      </c>
      <c r="N51" s="232"/>
      <c r="O51" s="232"/>
      <c r="P51" s="236">
        <v>676802.31</v>
      </c>
      <c r="Q51" s="232"/>
    </row>
    <row r="52" spans="1:17">
      <c r="A52" s="131" t="s">
        <v>564</v>
      </c>
      <c r="B52" s="218" t="s">
        <v>565</v>
      </c>
      <c r="C52" s="232"/>
      <c r="D52" s="232"/>
      <c r="E52" s="232"/>
      <c r="F52" s="218"/>
      <c r="G52" s="232"/>
      <c r="H52" s="132">
        <v>1523710.99</v>
      </c>
      <c r="I52" s="132">
        <v>846908.68</v>
      </c>
      <c r="J52" s="219">
        <v>55.58</v>
      </c>
      <c r="K52" s="219"/>
      <c r="L52" s="219"/>
      <c r="M52" s="219">
        <v>846908.68</v>
      </c>
      <c r="N52" s="232"/>
      <c r="O52" s="232"/>
      <c r="P52" s="219">
        <v>676802.31</v>
      </c>
      <c r="Q52" s="232"/>
    </row>
    <row r="53" spans="1:17">
      <c r="A53" s="131" t="s">
        <v>564</v>
      </c>
      <c r="B53" s="218" t="s">
        <v>565</v>
      </c>
      <c r="C53" s="232"/>
      <c r="D53" s="232"/>
      <c r="E53" s="232"/>
      <c r="F53" s="218"/>
      <c r="G53" s="232"/>
      <c r="H53" s="132">
        <v>0</v>
      </c>
      <c r="I53" s="132">
        <v>846908.68</v>
      </c>
      <c r="J53" s="219">
        <v>0</v>
      </c>
      <c r="K53" s="219"/>
      <c r="L53" s="219"/>
      <c r="M53" s="219">
        <v>846908.68</v>
      </c>
      <c r="N53" s="232"/>
      <c r="O53" s="232"/>
      <c r="P53" s="219">
        <v>-846908.68</v>
      </c>
      <c r="Q53" s="232"/>
    </row>
    <row r="54" spans="1:17" ht="15" customHeight="1">
      <c r="A54" s="133" t="s">
        <v>589</v>
      </c>
      <c r="B54" s="220" t="s">
        <v>178</v>
      </c>
      <c r="C54" s="232"/>
      <c r="D54" s="232"/>
      <c r="E54" s="232"/>
      <c r="F54" s="220"/>
      <c r="G54" s="232"/>
      <c r="H54" s="134">
        <v>0</v>
      </c>
      <c r="I54" s="134">
        <v>3768.83</v>
      </c>
      <c r="J54" s="221">
        <v>0</v>
      </c>
      <c r="K54" s="221"/>
      <c r="L54" s="221"/>
      <c r="M54" s="221">
        <v>3768.83</v>
      </c>
      <c r="N54" s="232"/>
      <c r="O54" s="232"/>
      <c r="P54" s="221">
        <v>0</v>
      </c>
      <c r="Q54" s="232"/>
    </row>
    <row r="55" spans="1:17">
      <c r="A55" s="133" t="s">
        <v>585</v>
      </c>
      <c r="B55" s="220" t="s">
        <v>182</v>
      </c>
      <c r="C55" s="232"/>
      <c r="D55" s="232"/>
      <c r="E55" s="232"/>
      <c r="F55" s="220"/>
      <c r="G55" s="232"/>
      <c r="H55" s="134">
        <v>0</v>
      </c>
      <c r="I55" s="134">
        <v>984.38</v>
      </c>
      <c r="J55" s="221">
        <v>0</v>
      </c>
      <c r="K55" s="221"/>
      <c r="L55" s="221"/>
      <c r="M55" s="221">
        <v>984.38</v>
      </c>
      <c r="N55" s="232"/>
      <c r="O55" s="232"/>
      <c r="P55" s="221">
        <v>0</v>
      </c>
      <c r="Q55" s="232"/>
    </row>
    <row r="56" spans="1:17" ht="15" customHeight="1">
      <c r="A56" s="133" t="s">
        <v>596</v>
      </c>
      <c r="B56" s="220" t="s">
        <v>188</v>
      </c>
      <c r="C56" s="232"/>
      <c r="D56" s="232"/>
      <c r="E56" s="232"/>
      <c r="F56" s="220"/>
      <c r="G56" s="232"/>
      <c r="H56" s="134">
        <v>0</v>
      </c>
      <c r="I56" s="134">
        <v>549388.94999999995</v>
      </c>
      <c r="J56" s="221">
        <v>0</v>
      </c>
      <c r="K56" s="221"/>
      <c r="L56" s="221"/>
      <c r="M56" s="221">
        <v>549388.94999999995</v>
      </c>
      <c r="N56" s="232"/>
      <c r="O56" s="232"/>
      <c r="P56" s="221">
        <v>0</v>
      </c>
      <c r="Q56" s="232"/>
    </row>
    <row r="57" spans="1:17" ht="15" customHeight="1">
      <c r="A57" s="133" t="s">
        <v>597</v>
      </c>
      <c r="B57" s="220" t="s">
        <v>82</v>
      </c>
      <c r="C57" s="232"/>
      <c r="D57" s="232"/>
      <c r="E57" s="232"/>
      <c r="F57" s="220"/>
      <c r="G57" s="232"/>
      <c r="H57" s="134">
        <v>0</v>
      </c>
      <c r="I57" s="134">
        <v>11284.2</v>
      </c>
      <c r="J57" s="221">
        <v>0</v>
      </c>
      <c r="K57" s="221"/>
      <c r="L57" s="221"/>
      <c r="M57" s="221">
        <v>11284.2</v>
      </c>
      <c r="N57" s="232"/>
      <c r="O57" s="232"/>
      <c r="P57" s="221">
        <v>0</v>
      </c>
      <c r="Q57" s="232"/>
    </row>
    <row r="58" spans="1:17" ht="15" customHeight="1">
      <c r="A58" s="133" t="s">
        <v>598</v>
      </c>
      <c r="B58" s="220" t="s">
        <v>83</v>
      </c>
      <c r="C58" s="232"/>
      <c r="D58" s="232"/>
      <c r="E58" s="232"/>
      <c r="F58" s="220"/>
      <c r="G58" s="232"/>
      <c r="H58" s="134">
        <v>0</v>
      </c>
      <c r="I58" s="134">
        <v>2698.87</v>
      </c>
      <c r="J58" s="221">
        <v>0</v>
      </c>
      <c r="K58" s="221"/>
      <c r="L58" s="221"/>
      <c r="M58" s="221">
        <v>2698.87</v>
      </c>
      <c r="N58" s="232"/>
      <c r="O58" s="232"/>
      <c r="P58" s="221">
        <v>0</v>
      </c>
      <c r="Q58" s="232"/>
    </row>
    <row r="59" spans="1:17">
      <c r="A59" s="133" t="s">
        <v>599</v>
      </c>
      <c r="B59" s="220" t="s">
        <v>192</v>
      </c>
      <c r="C59" s="232"/>
      <c r="D59" s="232"/>
      <c r="E59" s="232"/>
      <c r="F59" s="220"/>
      <c r="G59" s="232"/>
      <c r="H59" s="134">
        <v>0</v>
      </c>
      <c r="I59" s="134">
        <v>6838.41</v>
      </c>
      <c r="J59" s="221">
        <v>0</v>
      </c>
      <c r="K59" s="221"/>
      <c r="L59" s="221"/>
      <c r="M59" s="221">
        <v>6838.41</v>
      </c>
      <c r="N59" s="232"/>
      <c r="O59" s="232"/>
      <c r="P59" s="221">
        <v>0</v>
      </c>
      <c r="Q59" s="232"/>
    </row>
    <row r="60" spans="1:17" ht="15" customHeight="1">
      <c r="A60" s="133" t="s">
        <v>600</v>
      </c>
      <c r="B60" s="220" t="s">
        <v>196</v>
      </c>
      <c r="C60" s="232"/>
      <c r="D60" s="232"/>
      <c r="E60" s="232"/>
      <c r="F60" s="220"/>
      <c r="G60" s="232"/>
      <c r="H60" s="134">
        <v>0</v>
      </c>
      <c r="I60" s="134">
        <v>882.88</v>
      </c>
      <c r="J60" s="221">
        <v>0</v>
      </c>
      <c r="K60" s="221"/>
      <c r="L60" s="221"/>
      <c r="M60" s="221">
        <v>882.88</v>
      </c>
      <c r="N60" s="232"/>
      <c r="O60" s="232"/>
      <c r="P60" s="221">
        <v>0</v>
      </c>
      <c r="Q60" s="232"/>
    </row>
    <row r="61" spans="1:17" ht="15" customHeight="1">
      <c r="A61" s="133" t="s">
        <v>601</v>
      </c>
      <c r="B61" s="220" t="s">
        <v>198</v>
      </c>
      <c r="C61" s="232"/>
      <c r="D61" s="232"/>
      <c r="E61" s="232"/>
      <c r="F61" s="220"/>
      <c r="G61" s="232"/>
      <c r="H61" s="134">
        <v>0</v>
      </c>
      <c r="I61" s="134">
        <v>14700</v>
      </c>
      <c r="J61" s="221">
        <v>0</v>
      </c>
      <c r="K61" s="221"/>
      <c r="L61" s="221"/>
      <c r="M61" s="221">
        <v>14700</v>
      </c>
      <c r="N61" s="232"/>
      <c r="O61" s="232"/>
      <c r="P61" s="221">
        <v>0</v>
      </c>
      <c r="Q61" s="232"/>
    </row>
    <row r="62" spans="1:17" ht="15" customHeight="1">
      <c r="A62" s="133" t="s">
        <v>602</v>
      </c>
      <c r="B62" s="220" t="s">
        <v>200</v>
      </c>
      <c r="C62" s="232"/>
      <c r="D62" s="232"/>
      <c r="E62" s="232"/>
      <c r="F62" s="220"/>
      <c r="G62" s="232"/>
      <c r="H62" s="134">
        <v>0</v>
      </c>
      <c r="I62" s="134">
        <v>2458.08</v>
      </c>
      <c r="J62" s="221">
        <v>0</v>
      </c>
      <c r="K62" s="221"/>
      <c r="L62" s="221"/>
      <c r="M62" s="221">
        <v>2458.08</v>
      </c>
      <c r="N62" s="232"/>
      <c r="O62" s="232"/>
      <c r="P62" s="221">
        <v>0</v>
      </c>
      <c r="Q62" s="232"/>
    </row>
    <row r="63" spans="1:17" ht="15" customHeight="1">
      <c r="A63" s="133" t="s">
        <v>603</v>
      </c>
      <c r="B63" s="220" t="s">
        <v>86</v>
      </c>
      <c r="C63" s="232"/>
      <c r="D63" s="232"/>
      <c r="E63" s="232"/>
      <c r="F63" s="220"/>
      <c r="G63" s="232"/>
      <c r="H63" s="134">
        <v>0</v>
      </c>
      <c r="I63" s="134">
        <v>92082.77</v>
      </c>
      <c r="J63" s="221">
        <v>0</v>
      </c>
      <c r="K63" s="221"/>
      <c r="L63" s="221"/>
      <c r="M63" s="221">
        <v>92082.77</v>
      </c>
      <c r="N63" s="232"/>
      <c r="O63" s="232"/>
      <c r="P63" s="221">
        <v>0</v>
      </c>
      <c r="Q63" s="232"/>
    </row>
    <row r="64" spans="1:17" ht="15" customHeight="1">
      <c r="A64" s="133" t="s">
        <v>604</v>
      </c>
      <c r="B64" s="220" t="s">
        <v>203</v>
      </c>
      <c r="C64" s="232"/>
      <c r="D64" s="232"/>
      <c r="E64" s="232"/>
      <c r="F64" s="220"/>
      <c r="G64" s="232"/>
      <c r="H64" s="134">
        <v>0</v>
      </c>
      <c r="I64" s="134">
        <v>6129.13</v>
      </c>
      <c r="J64" s="221">
        <v>0</v>
      </c>
      <c r="K64" s="221"/>
      <c r="L64" s="221"/>
      <c r="M64" s="221">
        <v>6129.13</v>
      </c>
      <c r="N64" s="232"/>
      <c r="O64" s="232"/>
      <c r="P64" s="221">
        <v>0</v>
      </c>
      <c r="Q64" s="232"/>
    </row>
    <row r="65" spans="1:17" ht="24" customHeight="1">
      <c r="A65" s="133" t="s">
        <v>605</v>
      </c>
      <c r="B65" s="220" t="s">
        <v>205</v>
      </c>
      <c r="C65" s="232"/>
      <c r="D65" s="232"/>
      <c r="E65" s="232"/>
      <c r="F65" s="220"/>
      <c r="G65" s="232"/>
      <c r="H65" s="134">
        <v>0</v>
      </c>
      <c r="I65" s="134">
        <v>1071.8399999999999</v>
      </c>
      <c r="J65" s="221">
        <v>0</v>
      </c>
      <c r="K65" s="221"/>
      <c r="L65" s="221"/>
      <c r="M65" s="221">
        <v>1071.8399999999999</v>
      </c>
      <c r="N65" s="232"/>
      <c r="O65" s="232"/>
      <c r="P65" s="221">
        <v>0</v>
      </c>
      <c r="Q65" s="232"/>
    </row>
    <row r="66" spans="1:17" ht="33" customHeight="1">
      <c r="A66" s="133" t="s">
        <v>608</v>
      </c>
      <c r="B66" s="220" t="s">
        <v>209</v>
      </c>
      <c r="C66" s="232"/>
      <c r="D66" s="232"/>
      <c r="E66" s="232"/>
      <c r="F66" s="220"/>
      <c r="G66" s="232"/>
      <c r="H66" s="134">
        <v>0</v>
      </c>
      <c r="I66" s="134">
        <v>567.37</v>
      </c>
      <c r="J66" s="221">
        <v>0</v>
      </c>
      <c r="K66" s="221"/>
      <c r="L66" s="221"/>
      <c r="M66" s="221">
        <v>567.37</v>
      </c>
      <c r="N66" s="232"/>
      <c r="O66" s="232"/>
      <c r="P66" s="221">
        <v>0</v>
      </c>
      <c r="Q66" s="232"/>
    </row>
    <row r="67" spans="1:17" ht="29.25" customHeight="1">
      <c r="A67" s="133" t="s">
        <v>609</v>
      </c>
      <c r="B67" s="220" t="s">
        <v>211</v>
      </c>
      <c r="C67" s="232"/>
      <c r="D67" s="232"/>
      <c r="E67" s="232"/>
      <c r="F67" s="220"/>
      <c r="G67" s="232"/>
      <c r="H67" s="134">
        <v>0</v>
      </c>
      <c r="I67" s="134">
        <v>311.42</v>
      </c>
      <c r="J67" s="221">
        <v>0</v>
      </c>
      <c r="K67" s="221"/>
      <c r="L67" s="221"/>
      <c r="M67" s="221">
        <v>311.42</v>
      </c>
      <c r="N67" s="232"/>
      <c r="O67" s="232"/>
      <c r="P67" s="221">
        <v>0</v>
      </c>
      <c r="Q67" s="232"/>
    </row>
    <row r="68" spans="1:17" ht="29.25" customHeight="1">
      <c r="A68" s="133" t="s">
        <v>610</v>
      </c>
      <c r="B68" s="220" t="s">
        <v>213</v>
      </c>
      <c r="C68" s="232"/>
      <c r="D68" s="232"/>
      <c r="E68" s="232"/>
      <c r="F68" s="220"/>
      <c r="G68" s="232"/>
      <c r="H68" s="134">
        <v>0</v>
      </c>
      <c r="I68" s="134">
        <v>309.25</v>
      </c>
      <c r="J68" s="221">
        <v>0</v>
      </c>
      <c r="K68" s="221"/>
      <c r="L68" s="221"/>
      <c r="M68" s="221">
        <v>309.25</v>
      </c>
      <c r="N68" s="232"/>
      <c r="O68" s="232"/>
      <c r="P68" s="221">
        <v>0</v>
      </c>
      <c r="Q68" s="232"/>
    </row>
    <row r="69" spans="1:17" ht="24" customHeight="1">
      <c r="A69" s="133" t="s">
        <v>611</v>
      </c>
      <c r="B69" s="220" t="s">
        <v>215</v>
      </c>
      <c r="C69" s="232"/>
      <c r="D69" s="232"/>
      <c r="E69" s="232"/>
      <c r="F69" s="220"/>
      <c r="G69" s="232"/>
      <c r="H69" s="134">
        <v>0</v>
      </c>
      <c r="I69" s="134">
        <v>1618.67</v>
      </c>
      <c r="J69" s="221">
        <v>0</v>
      </c>
      <c r="K69" s="221"/>
      <c r="L69" s="221"/>
      <c r="M69" s="221">
        <v>1618.67</v>
      </c>
      <c r="N69" s="232"/>
      <c r="O69" s="232"/>
      <c r="P69" s="221">
        <v>0</v>
      </c>
      <c r="Q69" s="232"/>
    </row>
    <row r="70" spans="1:17" ht="23.25" customHeight="1">
      <c r="A70" s="133" t="s">
        <v>611</v>
      </c>
      <c r="B70" s="220" t="s">
        <v>215</v>
      </c>
      <c r="C70" s="232"/>
      <c r="D70" s="232"/>
      <c r="E70" s="232"/>
      <c r="F70" s="220"/>
      <c r="G70" s="232"/>
      <c r="H70" s="134">
        <v>0</v>
      </c>
      <c r="I70" s="134">
        <v>299.36</v>
      </c>
      <c r="J70" s="221">
        <v>0</v>
      </c>
      <c r="K70" s="221"/>
      <c r="L70" s="221"/>
      <c r="M70" s="221">
        <v>299.36</v>
      </c>
      <c r="N70" s="232"/>
      <c r="O70" s="232"/>
      <c r="P70" s="221">
        <v>0</v>
      </c>
      <c r="Q70" s="232"/>
    </row>
    <row r="71" spans="1:17" ht="15" customHeight="1">
      <c r="A71" s="133" t="s">
        <v>612</v>
      </c>
      <c r="B71" s="220" t="s">
        <v>219</v>
      </c>
      <c r="C71" s="232"/>
      <c r="D71" s="232"/>
      <c r="E71" s="232"/>
      <c r="F71" s="220"/>
      <c r="G71" s="232"/>
      <c r="H71" s="134">
        <v>0</v>
      </c>
      <c r="I71" s="134">
        <v>1240.94</v>
      </c>
      <c r="J71" s="221">
        <v>0</v>
      </c>
      <c r="K71" s="221"/>
      <c r="L71" s="221"/>
      <c r="M71" s="221">
        <v>1240.94</v>
      </c>
      <c r="N71" s="232"/>
      <c r="O71" s="232"/>
      <c r="P71" s="221">
        <v>0</v>
      </c>
      <c r="Q71" s="232"/>
    </row>
    <row r="72" spans="1:17" ht="15" customHeight="1">
      <c r="A72" s="133" t="s">
        <v>613</v>
      </c>
      <c r="B72" s="220" t="s">
        <v>221</v>
      </c>
      <c r="C72" s="232"/>
      <c r="D72" s="232"/>
      <c r="E72" s="232"/>
      <c r="F72" s="220"/>
      <c r="G72" s="232"/>
      <c r="H72" s="134">
        <v>0</v>
      </c>
      <c r="I72" s="134">
        <v>934</v>
      </c>
      <c r="J72" s="221">
        <v>0</v>
      </c>
      <c r="K72" s="221"/>
      <c r="L72" s="221"/>
      <c r="M72" s="221">
        <v>934</v>
      </c>
      <c r="N72" s="232"/>
      <c r="O72" s="232"/>
      <c r="P72" s="221">
        <v>0</v>
      </c>
      <c r="Q72" s="232"/>
    </row>
    <row r="73" spans="1:17" ht="15" customHeight="1">
      <c r="A73" s="133" t="s">
        <v>614</v>
      </c>
      <c r="B73" s="220" t="s">
        <v>223</v>
      </c>
      <c r="C73" s="232"/>
      <c r="D73" s="232"/>
      <c r="E73" s="232"/>
      <c r="F73" s="220"/>
      <c r="G73" s="232"/>
      <c r="H73" s="134">
        <v>0</v>
      </c>
      <c r="I73" s="134">
        <v>493.47</v>
      </c>
      <c r="J73" s="221">
        <v>0</v>
      </c>
      <c r="K73" s="221"/>
      <c r="L73" s="221"/>
      <c r="M73" s="221">
        <v>493.47</v>
      </c>
      <c r="N73" s="232"/>
      <c r="O73" s="232"/>
      <c r="P73" s="221">
        <v>0</v>
      </c>
      <c r="Q73" s="232"/>
    </row>
    <row r="74" spans="1:17" ht="15" customHeight="1">
      <c r="A74" s="133" t="s">
        <v>615</v>
      </c>
      <c r="B74" s="220" t="s">
        <v>225</v>
      </c>
      <c r="C74" s="232"/>
      <c r="D74" s="232"/>
      <c r="E74" s="232"/>
      <c r="F74" s="220"/>
      <c r="G74" s="232"/>
      <c r="H74" s="134">
        <v>0</v>
      </c>
      <c r="I74" s="134">
        <v>16.350000000000001</v>
      </c>
      <c r="J74" s="221">
        <v>0</v>
      </c>
      <c r="K74" s="221"/>
      <c r="L74" s="221"/>
      <c r="M74" s="221">
        <v>16.350000000000001</v>
      </c>
      <c r="N74" s="232"/>
      <c r="O74" s="232"/>
      <c r="P74" s="221">
        <v>0</v>
      </c>
      <c r="Q74" s="232"/>
    </row>
    <row r="75" spans="1:17" ht="15" customHeight="1">
      <c r="A75" s="133" t="s">
        <v>616</v>
      </c>
      <c r="B75" s="220" t="s">
        <v>227</v>
      </c>
      <c r="C75" s="232"/>
      <c r="D75" s="232"/>
      <c r="E75" s="232"/>
      <c r="F75" s="220"/>
      <c r="G75" s="232"/>
      <c r="H75" s="134">
        <v>0</v>
      </c>
      <c r="I75" s="134">
        <v>247</v>
      </c>
      <c r="J75" s="221">
        <v>0</v>
      </c>
      <c r="K75" s="221"/>
      <c r="L75" s="221"/>
      <c r="M75" s="221">
        <v>247</v>
      </c>
      <c r="N75" s="232"/>
      <c r="O75" s="232"/>
      <c r="P75" s="221">
        <v>0</v>
      </c>
      <c r="Q75" s="232"/>
    </row>
    <row r="76" spans="1:17" ht="15" customHeight="1">
      <c r="A76" s="133" t="s">
        <v>617</v>
      </c>
      <c r="B76" s="220" t="s">
        <v>231</v>
      </c>
      <c r="C76" s="232"/>
      <c r="D76" s="232"/>
      <c r="E76" s="232"/>
      <c r="F76" s="220"/>
      <c r="G76" s="232"/>
      <c r="H76" s="134">
        <v>0</v>
      </c>
      <c r="I76" s="134">
        <v>2121.11</v>
      </c>
      <c r="J76" s="221">
        <v>0</v>
      </c>
      <c r="K76" s="221"/>
      <c r="L76" s="221"/>
      <c r="M76" s="221">
        <v>2121.11</v>
      </c>
      <c r="N76" s="232"/>
      <c r="O76" s="232"/>
      <c r="P76" s="221">
        <v>0</v>
      </c>
      <c r="Q76" s="232"/>
    </row>
    <row r="77" spans="1:17" ht="32.25" customHeight="1">
      <c r="A77" s="133" t="s">
        <v>618</v>
      </c>
      <c r="B77" s="220" t="s">
        <v>233</v>
      </c>
      <c r="C77" s="232"/>
      <c r="D77" s="232"/>
      <c r="E77" s="232"/>
      <c r="F77" s="220"/>
      <c r="G77" s="232"/>
      <c r="H77" s="134">
        <v>0</v>
      </c>
      <c r="I77" s="134">
        <v>538</v>
      </c>
      <c r="J77" s="221">
        <v>0</v>
      </c>
      <c r="K77" s="221"/>
      <c r="L77" s="221"/>
      <c r="M77" s="221">
        <v>538</v>
      </c>
      <c r="N77" s="232"/>
      <c r="O77" s="232"/>
      <c r="P77" s="221">
        <v>0</v>
      </c>
      <c r="Q77" s="232"/>
    </row>
    <row r="78" spans="1:17" ht="15" customHeight="1">
      <c r="A78" s="133" t="s">
        <v>619</v>
      </c>
      <c r="B78" s="220" t="s">
        <v>235</v>
      </c>
      <c r="C78" s="232"/>
      <c r="D78" s="232"/>
      <c r="E78" s="232"/>
      <c r="F78" s="220"/>
      <c r="G78" s="232"/>
      <c r="H78" s="134">
        <v>0</v>
      </c>
      <c r="I78" s="134">
        <v>683.5</v>
      </c>
      <c r="J78" s="221">
        <v>0</v>
      </c>
      <c r="K78" s="221"/>
      <c r="L78" s="221"/>
      <c r="M78" s="221">
        <v>683.5</v>
      </c>
      <c r="N78" s="232"/>
      <c r="O78" s="232"/>
      <c r="P78" s="221">
        <v>0</v>
      </c>
      <c r="Q78" s="232"/>
    </row>
    <row r="79" spans="1:17" ht="15" customHeight="1">
      <c r="A79" s="133" t="s">
        <v>620</v>
      </c>
      <c r="B79" s="220" t="s">
        <v>237</v>
      </c>
      <c r="C79" s="232"/>
      <c r="D79" s="232"/>
      <c r="E79" s="232"/>
      <c r="F79" s="220"/>
      <c r="G79" s="232"/>
      <c r="H79" s="134">
        <v>0</v>
      </c>
      <c r="I79" s="134">
        <v>942.52</v>
      </c>
      <c r="J79" s="221">
        <v>0</v>
      </c>
      <c r="K79" s="221"/>
      <c r="L79" s="221"/>
      <c r="M79" s="221">
        <v>942.52</v>
      </c>
      <c r="N79" s="232"/>
      <c r="O79" s="232"/>
      <c r="P79" s="221">
        <v>0</v>
      </c>
      <c r="Q79" s="232"/>
    </row>
    <row r="80" spans="1:17" ht="15" customHeight="1">
      <c r="A80" s="133" t="s">
        <v>621</v>
      </c>
      <c r="B80" s="220" t="s">
        <v>239</v>
      </c>
      <c r="C80" s="232"/>
      <c r="D80" s="232"/>
      <c r="E80" s="232"/>
      <c r="F80" s="220"/>
      <c r="G80" s="232"/>
      <c r="H80" s="134">
        <v>0</v>
      </c>
      <c r="I80" s="134">
        <v>328.55</v>
      </c>
      <c r="J80" s="221">
        <v>0</v>
      </c>
      <c r="K80" s="221"/>
      <c r="L80" s="221"/>
      <c r="M80" s="221">
        <v>328.55</v>
      </c>
      <c r="N80" s="232"/>
      <c r="O80" s="232"/>
      <c r="P80" s="221">
        <v>0</v>
      </c>
      <c r="Q80" s="232"/>
    </row>
    <row r="81" spans="1:17" ht="15" customHeight="1">
      <c r="A81" s="133" t="s">
        <v>622</v>
      </c>
      <c r="B81" s="220" t="s">
        <v>243</v>
      </c>
      <c r="C81" s="232"/>
      <c r="D81" s="232"/>
      <c r="E81" s="232"/>
      <c r="F81" s="220"/>
      <c r="G81" s="232"/>
      <c r="H81" s="134">
        <v>0</v>
      </c>
      <c r="I81" s="134">
        <v>5908.07</v>
      </c>
      <c r="J81" s="221">
        <v>0</v>
      </c>
      <c r="K81" s="221"/>
      <c r="L81" s="221"/>
      <c r="M81" s="221">
        <v>5908.07</v>
      </c>
      <c r="N81" s="232"/>
      <c r="O81" s="232"/>
      <c r="P81" s="221">
        <v>0</v>
      </c>
      <c r="Q81" s="232"/>
    </row>
    <row r="82" spans="1:17">
      <c r="A82" s="133" t="s">
        <v>623</v>
      </c>
      <c r="B82" s="220" t="s">
        <v>245</v>
      </c>
      <c r="C82" s="232"/>
      <c r="D82" s="232"/>
      <c r="E82" s="232"/>
      <c r="F82" s="220"/>
      <c r="G82" s="232"/>
      <c r="H82" s="134">
        <v>0</v>
      </c>
      <c r="I82" s="134">
        <v>10880.68</v>
      </c>
      <c r="J82" s="221">
        <v>0</v>
      </c>
      <c r="K82" s="221"/>
      <c r="L82" s="221"/>
      <c r="M82" s="221">
        <v>10880.68</v>
      </c>
      <c r="N82" s="232"/>
      <c r="O82" s="232"/>
      <c r="P82" s="221">
        <v>0</v>
      </c>
      <c r="Q82" s="232"/>
    </row>
    <row r="83" spans="1:17" ht="15" customHeight="1">
      <c r="A83" s="133" t="s">
        <v>624</v>
      </c>
      <c r="B83" s="220" t="s">
        <v>247</v>
      </c>
      <c r="C83" s="232"/>
      <c r="D83" s="232"/>
      <c r="E83" s="232"/>
      <c r="F83" s="220"/>
      <c r="G83" s="232"/>
      <c r="H83" s="134">
        <v>0</v>
      </c>
      <c r="I83" s="134">
        <v>2368.0300000000002</v>
      </c>
      <c r="J83" s="221">
        <v>0</v>
      </c>
      <c r="K83" s="221"/>
      <c r="L83" s="221"/>
      <c r="M83" s="221">
        <v>2368.0300000000002</v>
      </c>
      <c r="N83" s="232"/>
      <c r="O83" s="232"/>
      <c r="P83" s="221">
        <v>0</v>
      </c>
      <c r="Q83" s="232"/>
    </row>
    <row r="84" spans="1:17" ht="15" customHeight="1">
      <c r="A84" s="133" t="s">
        <v>625</v>
      </c>
      <c r="B84" s="220" t="s">
        <v>96</v>
      </c>
      <c r="C84" s="232"/>
      <c r="D84" s="232"/>
      <c r="E84" s="232"/>
      <c r="F84" s="220"/>
      <c r="G84" s="232"/>
      <c r="H84" s="134">
        <v>0</v>
      </c>
      <c r="I84" s="134">
        <v>366.09</v>
      </c>
      <c r="J84" s="221">
        <v>0</v>
      </c>
      <c r="K84" s="221"/>
      <c r="L84" s="221"/>
      <c r="M84" s="221">
        <v>366.09</v>
      </c>
      <c r="N84" s="232"/>
      <c r="O84" s="232"/>
      <c r="P84" s="221">
        <v>0</v>
      </c>
      <c r="Q84" s="232"/>
    </row>
    <row r="85" spans="1:17" ht="15" customHeight="1">
      <c r="A85" s="133" t="s">
        <v>626</v>
      </c>
      <c r="B85" s="220" t="s">
        <v>250</v>
      </c>
      <c r="C85" s="232"/>
      <c r="D85" s="232"/>
      <c r="E85" s="232"/>
      <c r="F85" s="220"/>
      <c r="G85" s="232"/>
      <c r="H85" s="134">
        <v>0</v>
      </c>
      <c r="I85" s="134">
        <v>776.36</v>
      </c>
      <c r="J85" s="221">
        <v>0</v>
      </c>
      <c r="K85" s="221"/>
      <c r="L85" s="221"/>
      <c r="M85" s="221">
        <v>776.36</v>
      </c>
      <c r="N85" s="232"/>
      <c r="O85" s="232"/>
      <c r="P85" s="221">
        <v>0</v>
      </c>
      <c r="Q85" s="232"/>
    </row>
    <row r="86" spans="1:17" ht="15" customHeight="1">
      <c r="A86" s="133" t="s">
        <v>627</v>
      </c>
      <c r="B86" s="220" t="s">
        <v>252</v>
      </c>
      <c r="C86" s="232"/>
      <c r="D86" s="232"/>
      <c r="E86" s="232"/>
      <c r="F86" s="220"/>
      <c r="G86" s="232"/>
      <c r="H86" s="134">
        <v>0</v>
      </c>
      <c r="I86" s="134">
        <v>7.98</v>
      </c>
      <c r="J86" s="221">
        <v>0</v>
      </c>
      <c r="K86" s="221"/>
      <c r="L86" s="221"/>
      <c r="M86" s="221">
        <v>7.98</v>
      </c>
      <c r="N86" s="232"/>
      <c r="O86" s="232"/>
      <c r="P86" s="221">
        <v>0</v>
      </c>
      <c r="Q86" s="232"/>
    </row>
    <row r="87" spans="1:17" ht="15" customHeight="1">
      <c r="A87" s="133" t="s">
        <v>628</v>
      </c>
      <c r="B87" s="220" t="s">
        <v>254</v>
      </c>
      <c r="C87" s="232"/>
      <c r="D87" s="232"/>
      <c r="E87" s="232"/>
      <c r="F87" s="220"/>
      <c r="G87" s="232"/>
      <c r="H87" s="134">
        <v>0</v>
      </c>
      <c r="I87" s="134">
        <v>366.56</v>
      </c>
      <c r="J87" s="221">
        <v>0</v>
      </c>
      <c r="K87" s="221"/>
      <c r="L87" s="221"/>
      <c r="M87" s="221">
        <v>366.56</v>
      </c>
      <c r="N87" s="232"/>
      <c r="O87" s="232"/>
      <c r="P87" s="221">
        <v>0</v>
      </c>
      <c r="Q87" s="232"/>
    </row>
    <row r="88" spans="1:17" ht="15" customHeight="1">
      <c r="A88" s="133" t="s">
        <v>629</v>
      </c>
      <c r="B88" s="220" t="s">
        <v>256</v>
      </c>
      <c r="C88" s="232"/>
      <c r="D88" s="232"/>
      <c r="E88" s="232"/>
      <c r="F88" s="220"/>
      <c r="G88" s="232"/>
      <c r="H88" s="134">
        <v>0</v>
      </c>
      <c r="I88" s="134">
        <v>11747.51</v>
      </c>
      <c r="J88" s="221">
        <v>0</v>
      </c>
      <c r="K88" s="221"/>
      <c r="L88" s="221"/>
      <c r="M88" s="221">
        <v>11747.51</v>
      </c>
      <c r="N88" s="232"/>
      <c r="O88" s="232"/>
      <c r="P88" s="221">
        <v>0</v>
      </c>
      <c r="Q88" s="232"/>
    </row>
    <row r="89" spans="1:17" ht="15" customHeight="1">
      <c r="A89" s="133" t="s">
        <v>630</v>
      </c>
      <c r="B89" s="220" t="s">
        <v>158</v>
      </c>
      <c r="C89" s="232"/>
      <c r="D89" s="232"/>
      <c r="E89" s="232"/>
      <c r="F89" s="220"/>
      <c r="G89" s="232"/>
      <c r="H89" s="134">
        <v>0</v>
      </c>
      <c r="I89" s="134">
        <v>50.76</v>
      </c>
      <c r="J89" s="221">
        <v>0</v>
      </c>
      <c r="K89" s="221"/>
      <c r="L89" s="221"/>
      <c r="M89" s="221">
        <v>50.76</v>
      </c>
      <c r="N89" s="232"/>
      <c r="O89" s="232"/>
      <c r="P89" s="221">
        <v>0</v>
      </c>
      <c r="Q89" s="232"/>
    </row>
    <row r="90" spans="1:17">
      <c r="A90" s="133" t="s">
        <v>631</v>
      </c>
      <c r="B90" s="220" t="s">
        <v>258</v>
      </c>
      <c r="C90" s="232"/>
      <c r="D90" s="232"/>
      <c r="E90" s="232"/>
      <c r="F90" s="220"/>
      <c r="G90" s="232"/>
      <c r="H90" s="134">
        <v>0</v>
      </c>
      <c r="I90" s="134">
        <v>78</v>
      </c>
      <c r="J90" s="221">
        <v>0</v>
      </c>
      <c r="K90" s="221"/>
      <c r="L90" s="221"/>
      <c r="M90" s="221">
        <v>78</v>
      </c>
      <c r="N90" s="232"/>
      <c r="O90" s="232"/>
      <c r="P90" s="221">
        <v>0</v>
      </c>
      <c r="Q90" s="232"/>
    </row>
    <row r="91" spans="1:17" ht="15" customHeight="1">
      <c r="A91" s="133" t="s">
        <v>632</v>
      </c>
      <c r="B91" s="220" t="s">
        <v>260</v>
      </c>
      <c r="C91" s="232"/>
      <c r="D91" s="232"/>
      <c r="E91" s="232"/>
      <c r="F91" s="220"/>
      <c r="G91" s="232"/>
      <c r="H91" s="134">
        <v>0</v>
      </c>
      <c r="I91" s="134">
        <v>1405.41</v>
      </c>
      <c r="J91" s="221">
        <v>0</v>
      </c>
      <c r="K91" s="221"/>
      <c r="L91" s="221"/>
      <c r="M91" s="221">
        <v>1405.41</v>
      </c>
      <c r="N91" s="232"/>
      <c r="O91" s="232"/>
      <c r="P91" s="221">
        <v>0</v>
      </c>
      <c r="Q91" s="232"/>
    </row>
    <row r="92" spans="1:17" ht="15" customHeight="1">
      <c r="A92" s="133" t="s">
        <v>633</v>
      </c>
      <c r="B92" s="220" t="s">
        <v>262</v>
      </c>
      <c r="C92" s="232"/>
      <c r="D92" s="232"/>
      <c r="E92" s="232"/>
      <c r="F92" s="220"/>
      <c r="G92" s="232"/>
      <c r="H92" s="134">
        <v>0</v>
      </c>
      <c r="I92" s="134">
        <v>1603.25</v>
      </c>
      <c r="J92" s="221">
        <v>0</v>
      </c>
      <c r="K92" s="221"/>
      <c r="L92" s="221"/>
      <c r="M92" s="221">
        <v>1603.25</v>
      </c>
      <c r="N92" s="232"/>
      <c r="O92" s="232"/>
      <c r="P92" s="221">
        <v>0</v>
      </c>
      <c r="Q92" s="232"/>
    </row>
    <row r="93" spans="1:17" ht="15" customHeight="1">
      <c r="A93" s="133" t="s">
        <v>634</v>
      </c>
      <c r="B93" s="220" t="s">
        <v>264</v>
      </c>
      <c r="C93" s="232"/>
      <c r="D93" s="232"/>
      <c r="E93" s="232"/>
      <c r="F93" s="220"/>
      <c r="G93" s="232"/>
      <c r="H93" s="134">
        <v>0</v>
      </c>
      <c r="I93" s="134">
        <v>75</v>
      </c>
      <c r="J93" s="221">
        <v>0</v>
      </c>
      <c r="K93" s="221"/>
      <c r="L93" s="221"/>
      <c r="M93" s="221">
        <v>75</v>
      </c>
      <c r="N93" s="232"/>
      <c r="O93" s="232"/>
      <c r="P93" s="221">
        <v>0</v>
      </c>
      <c r="Q93" s="232"/>
    </row>
    <row r="94" spans="1:17" ht="15" customHeight="1">
      <c r="A94" s="133" t="s">
        <v>635</v>
      </c>
      <c r="B94" s="220" t="s">
        <v>266</v>
      </c>
      <c r="C94" s="232"/>
      <c r="D94" s="232"/>
      <c r="E94" s="232"/>
      <c r="F94" s="220"/>
      <c r="G94" s="232"/>
      <c r="H94" s="134">
        <v>0</v>
      </c>
      <c r="I94" s="134">
        <v>167.93</v>
      </c>
      <c r="J94" s="221">
        <v>0</v>
      </c>
      <c r="K94" s="221"/>
      <c r="L94" s="221"/>
      <c r="M94" s="221">
        <v>167.93</v>
      </c>
      <c r="N94" s="232"/>
      <c r="O94" s="232"/>
      <c r="P94" s="221">
        <v>0</v>
      </c>
      <c r="Q94" s="232"/>
    </row>
    <row r="95" spans="1:17" ht="15" customHeight="1">
      <c r="A95" s="133" t="s">
        <v>596</v>
      </c>
      <c r="B95" s="220" t="s">
        <v>188</v>
      </c>
      <c r="C95" s="232"/>
      <c r="D95" s="232"/>
      <c r="E95" s="232"/>
      <c r="F95" s="220"/>
      <c r="G95" s="232"/>
      <c r="H95" s="134">
        <v>0</v>
      </c>
      <c r="I95" s="134">
        <v>9895.9699999999993</v>
      </c>
      <c r="J95" s="221">
        <v>0</v>
      </c>
      <c r="K95" s="221"/>
      <c r="L95" s="221"/>
      <c r="M95" s="221">
        <v>9895.9699999999993</v>
      </c>
      <c r="N95" s="232"/>
      <c r="O95" s="232"/>
      <c r="P95" s="221">
        <v>0</v>
      </c>
      <c r="Q95" s="232"/>
    </row>
    <row r="96" spans="1:17" ht="15" customHeight="1">
      <c r="A96" s="133" t="s">
        <v>602</v>
      </c>
      <c r="B96" s="220" t="s">
        <v>200</v>
      </c>
      <c r="C96" s="232"/>
      <c r="D96" s="232"/>
      <c r="E96" s="232"/>
      <c r="F96" s="220"/>
      <c r="G96" s="232"/>
      <c r="H96" s="134">
        <v>0</v>
      </c>
      <c r="I96" s="134">
        <v>108.99</v>
      </c>
      <c r="J96" s="221">
        <v>0</v>
      </c>
      <c r="K96" s="221"/>
      <c r="L96" s="221"/>
      <c r="M96" s="221">
        <v>108.99</v>
      </c>
      <c r="N96" s="232"/>
      <c r="O96" s="232"/>
      <c r="P96" s="221">
        <v>0</v>
      </c>
      <c r="Q96" s="232"/>
    </row>
    <row r="97" spans="1:17" ht="15" customHeight="1">
      <c r="A97" s="133" t="s">
        <v>603</v>
      </c>
      <c r="B97" s="220" t="s">
        <v>86</v>
      </c>
      <c r="C97" s="232"/>
      <c r="D97" s="232"/>
      <c r="E97" s="232"/>
      <c r="F97" s="220"/>
      <c r="G97" s="232"/>
      <c r="H97" s="134">
        <v>0</v>
      </c>
      <c r="I97" s="134">
        <v>1632.89</v>
      </c>
      <c r="J97" s="221">
        <v>0</v>
      </c>
      <c r="K97" s="221"/>
      <c r="L97" s="221"/>
      <c r="M97" s="221">
        <v>1632.89</v>
      </c>
      <c r="N97" s="232"/>
      <c r="O97" s="232"/>
      <c r="P97" s="221">
        <v>0</v>
      </c>
      <c r="Q97" s="232"/>
    </row>
    <row r="98" spans="1:17" ht="15" customHeight="1">
      <c r="A98" s="133" t="s">
        <v>604</v>
      </c>
      <c r="B98" s="220" t="s">
        <v>203</v>
      </c>
      <c r="C98" s="232"/>
      <c r="D98" s="232"/>
      <c r="E98" s="232"/>
      <c r="F98" s="220"/>
      <c r="G98" s="232"/>
      <c r="H98" s="134">
        <v>0</v>
      </c>
      <c r="I98" s="134">
        <v>571.47</v>
      </c>
      <c r="J98" s="221">
        <v>0</v>
      </c>
      <c r="K98" s="221"/>
      <c r="L98" s="221"/>
      <c r="M98" s="221">
        <v>571.47</v>
      </c>
      <c r="N98" s="232"/>
      <c r="O98" s="232"/>
      <c r="P98" s="221">
        <v>0</v>
      </c>
      <c r="Q98" s="232"/>
    </row>
    <row r="99" spans="1:17" ht="15" customHeight="1">
      <c r="A99" s="133" t="s">
        <v>636</v>
      </c>
      <c r="B99" s="220" t="s">
        <v>268</v>
      </c>
      <c r="C99" s="232"/>
      <c r="D99" s="232"/>
      <c r="E99" s="232"/>
      <c r="F99" s="220"/>
      <c r="G99" s="232"/>
      <c r="H99" s="134">
        <v>0</v>
      </c>
      <c r="I99" s="134">
        <v>1823.82</v>
      </c>
      <c r="J99" s="221">
        <v>0</v>
      </c>
      <c r="K99" s="221"/>
      <c r="L99" s="221"/>
      <c r="M99" s="221">
        <v>1823.82</v>
      </c>
      <c r="N99" s="232"/>
      <c r="O99" s="232"/>
      <c r="P99" s="221">
        <v>0</v>
      </c>
      <c r="Q99" s="232"/>
    </row>
    <row r="100" spans="1:17" ht="15" customHeight="1">
      <c r="A100" s="133" t="s">
        <v>596</v>
      </c>
      <c r="B100" s="220" t="s">
        <v>188</v>
      </c>
      <c r="C100" s="232"/>
      <c r="D100" s="232"/>
      <c r="E100" s="232"/>
      <c r="F100" s="220"/>
      <c r="G100" s="232"/>
      <c r="H100" s="134">
        <v>0</v>
      </c>
      <c r="I100" s="134">
        <v>1746.35</v>
      </c>
      <c r="J100" s="221">
        <v>0</v>
      </c>
      <c r="K100" s="221"/>
      <c r="L100" s="221"/>
      <c r="M100" s="221">
        <v>1746.35</v>
      </c>
      <c r="N100" s="232"/>
      <c r="O100" s="232"/>
      <c r="P100" s="221">
        <v>0</v>
      </c>
      <c r="Q100" s="232"/>
    </row>
    <row r="101" spans="1:17" ht="15" customHeight="1">
      <c r="A101" s="133" t="s">
        <v>602</v>
      </c>
      <c r="B101" s="220" t="s">
        <v>200</v>
      </c>
      <c r="C101" s="232"/>
      <c r="D101" s="232"/>
      <c r="E101" s="232"/>
      <c r="F101" s="220"/>
      <c r="G101" s="232"/>
      <c r="H101" s="134">
        <v>0</v>
      </c>
      <c r="I101" s="134">
        <v>19.25</v>
      </c>
      <c r="J101" s="221">
        <v>0</v>
      </c>
      <c r="K101" s="221"/>
      <c r="L101" s="221"/>
      <c r="M101" s="221">
        <v>19.25</v>
      </c>
      <c r="N101" s="232"/>
      <c r="O101" s="232"/>
      <c r="P101" s="221">
        <v>0</v>
      </c>
      <c r="Q101" s="232"/>
    </row>
    <row r="102" spans="1:17" ht="15" customHeight="1">
      <c r="A102" s="133" t="s">
        <v>603</v>
      </c>
      <c r="B102" s="220" t="s">
        <v>86</v>
      </c>
      <c r="C102" s="232"/>
      <c r="D102" s="232"/>
      <c r="E102" s="232"/>
      <c r="F102" s="220"/>
      <c r="G102" s="232"/>
      <c r="H102" s="134">
        <v>0</v>
      </c>
      <c r="I102" s="134">
        <v>288.14</v>
      </c>
      <c r="J102" s="221">
        <v>0</v>
      </c>
      <c r="K102" s="221"/>
      <c r="L102" s="221"/>
      <c r="M102" s="221">
        <v>288.14</v>
      </c>
      <c r="N102" s="232"/>
      <c r="O102" s="232"/>
      <c r="P102" s="221">
        <v>0</v>
      </c>
      <c r="Q102" s="232"/>
    </row>
    <row r="103" spans="1:17" ht="15" customHeight="1">
      <c r="A103" s="133" t="s">
        <v>604</v>
      </c>
      <c r="B103" s="220" t="s">
        <v>203</v>
      </c>
      <c r="C103" s="232"/>
      <c r="D103" s="232"/>
      <c r="E103" s="232"/>
      <c r="F103" s="220"/>
      <c r="G103" s="232"/>
      <c r="H103" s="134">
        <v>0</v>
      </c>
      <c r="I103" s="134">
        <v>100.85</v>
      </c>
      <c r="J103" s="221">
        <v>0</v>
      </c>
      <c r="K103" s="221"/>
      <c r="L103" s="221"/>
      <c r="M103" s="221">
        <v>100.85</v>
      </c>
      <c r="N103" s="232"/>
      <c r="O103" s="232"/>
      <c r="P103" s="221">
        <v>0</v>
      </c>
      <c r="Q103" s="232"/>
    </row>
    <row r="104" spans="1:17" ht="15" customHeight="1">
      <c r="A104" s="133" t="s">
        <v>596</v>
      </c>
      <c r="B104" s="220" t="s">
        <v>188</v>
      </c>
      <c r="C104" s="232"/>
      <c r="D104" s="232"/>
      <c r="E104" s="232"/>
      <c r="F104" s="220"/>
      <c r="G104" s="232"/>
      <c r="H104" s="134">
        <v>0</v>
      </c>
      <c r="I104" s="134">
        <v>1457.67</v>
      </c>
      <c r="J104" s="221">
        <v>0</v>
      </c>
      <c r="K104" s="221"/>
      <c r="L104" s="221"/>
      <c r="M104" s="221">
        <v>1457.67</v>
      </c>
      <c r="N104" s="232"/>
      <c r="O104" s="232"/>
      <c r="P104" s="221">
        <v>0</v>
      </c>
      <c r="Q104" s="232"/>
    </row>
    <row r="105" spans="1:17" ht="15" customHeight="1">
      <c r="A105" s="133" t="s">
        <v>602</v>
      </c>
      <c r="B105" s="220" t="s">
        <v>200</v>
      </c>
      <c r="C105" s="232"/>
      <c r="D105" s="232"/>
      <c r="E105" s="232"/>
      <c r="F105" s="220"/>
      <c r="G105" s="232"/>
      <c r="H105" s="134">
        <v>0</v>
      </c>
      <c r="I105" s="134">
        <v>273.76</v>
      </c>
      <c r="J105" s="221">
        <v>0</v>
      </c>
      <c r="K105" s="221"/>
      <c r="L105" s="221"/>
      <c r="M105" s="221">
        <v>273.76</v>
      </c>
      <c r="N105" s="232"/>
      <c r="O105" s="232"/>
      <c r="P105" s="221">
        <v>0</v>
      </c>
      <c r="Q105" s="232"/>
    </row>
    <row r="106" spans="1:17" ht="15" customHeight="1">
      <c r="A106" s="133" t="s">
        <v>603</v>
      </c>
      <c r="B106" s="220" t="s">
        <v>86</v>
      </c>
      <c r="C106" s="232"/>
      <c r="D106" s="232"/>
      <c r="E106" s="232"/>
      <c r="F106" s="220"/>
      <c r="G106" s="232"/>
      <c r="H106" s="134">
        <v>0</v>
      </c>
      <c r="I106" s="134">
        <v>240.54</v>
      </c>
      <c r="J106" s="221">
        <v>0</v>
      </c>
      <c r="K106" s="221"/>
      <c r="L106" s="221"/>
      <c r="M106" s="221">
        <v>240.54</v>
      </c>
      <c r="N106" s="232"/>
      <c r="O106" s="232"/>
      <c r="P106" s="221">
        <v>0</v>
      </c>
      <c r="Q106" s="232"/>
    </row>
    <row r="107" spans="1:17" ht="15" customHeight="1">
      <c r="A107" s="133" t="s">
        <v>604</v>
      </c>
      <c r="B107" s="220" t="s">
        <v>203</v>
      </c>
      <c r="C107" s="232"/>
      <c r="D107" s="232"/>
      <c r="E107" s="232"/>
      <c r="F107" s="220"/>
      <c r="G107" s="232"/>
      <c r="H107" s="134">
        <v>0</v>
      </c>
      <c r="I107" s="134">
        <v>71.239999999999995</v>
      </c>
      <c r="J107" s="221">
        <v>0</v>
      </c>
      <c r="K107" s="221"/>
      <c r="L107" s="221"/>
      <c r="M107" s="221">
        <v>71.239999999999995</v>
      </c>
      <c r="N107" s="232"/>
      <c r="O107" s="232"/>
      <c r="P107" s="221">
        <v>0</v>
      </c>
      <c r="Q107" s="232"/>
    </row>
    <row r="108" spans="1:17">
      <c r="A108" s="133" t="s">
        <v>657</v>
      </c>
      <c r="B108" s="220" t="s">
        <v>241</v>
      </c>
      <c r="C108" s="232"/>
      <c r="D108" s="232"/>
      <c r="E108" s="232"/>
      <c r="F108" s="220"/>
      <c r="G108" s="232"/>
      <c r="H108" s="134">
        <v>0</v>
      </c>
      <c r="I108" s="134">
        <v>138.83000000000001</v>
      </c>
      <c r="J108" s="221">
        <v>0</v>
      </c>
      <c r="K108" s="221"/>
      <c r="L108" s="221"/>
      <c r="M108" s="221">
        <v>138.83000000000001</v>
      </c>
      <c r="N108" s="232"/>
      <c r="O108" s="232"/>
      <c r="P108" s="221">
        <v>0</v>
      </c>
      <c r="Q108" s="232"/>
    </row>
    <row r="109" spans="1:17">
      <c r="A109" s="133" t="s">
        <v>657</v>
      </c>
      <c r="B109" s="220" t="s">
        <v>241</v>
      </c>
      <c r="C109" s="232"/>
      <c r="D109" s="232"/>
      <c r="E109" s="232"/>
      <c r="F109" s="220"/>
      <c r="G109" s="232"/>
      <c r="H109" s="134">
        <v>0</v>
      </c>
      <c r="I109" s="134">
        <v>2776.69</v>
      </c>
      <c r="J109" s="221">
        <v>0</v>
      </c>
      <c r="K109" s="221"/>
      <c r="L109" s="221"/>
      <c r="M109" s="221">
        <v>2776.69</v>
      </c>
      <c r="N109" s="232"/>
      <c r="O109" s="232"/>
      <c r="P109" s="221">
        <v>0</v>
      </c>
      <c r="Q109" s="232"/>
    </row>
    <row r="110" spans="1:17" ht="15" customHeight="1">
      <c r="A110" s="133" t="s">
        <v>637</v>
      </c>
      <c r="B110" s="220" t="s">
        <v>270</v>
      </c>
      <c r="C110" s="232"/>
      <c r="D110" s="232"/>
      <c r="E110" s="232"/>
      <c r="F110" s="220"/>
      <c r="G110" s="232"/>
      <c r="H110" s="134">
        <v>0</v>
      </c>
      <c r="I110" s="134">
        <v>49.8</v>
      </c>
      <c r="J110" s="221">
        <v>0</v>
      </c>
      <c r="K110" s="221"/>
      <c r="L110" s="221"/>
      <c r="M110" s="221">
        <v>49.8</v>
      </c>
      <c r="N110" s="232"/>
      <c r="O110" s="232"/>
      <c r="P110" s="221">
        <v>0</v>
      </c>
      <c r="Q110" s="232"/>
    </row>
    <row r="111" spans="1:17" ht="20.25" customHeight="1">
      <c r="A111" s="133" t="s">
        <v>637</v>
      </c>
      <c r="B111" s="220" t="s">
        <v>270</v>
      </c>
      <c r="C111" s="232"/>
      <c r="D111" s="232"/>
      <c r="E111" s="232"/>
      <c r="F111" s="220"/>
      <c r="G111" s="232"/>
      <c r="H111" s="134">
        <v>0</v>
      </c>
      <c r="I111" s="134">
        <v>8.3000000000000007</v>
      </c>
      <c r="J111" s="221">
        <v>0</v>
      </c>
      <c r="K111" s="221"/>
      <c r="L111" s="221"/>
      <c r="M111" s="221">
        <v>8.3000000000000007</v>
      </c>
      <c r="N111" s="232"/>
      <c r="O111" s="232"/>
      <c r="P111" s="221">
        <v>0</v>
      </c>
      <c r="Q111" s="232"/>
    </row>
    <row r="112" spans="1:17" ht="23.25" customHeight="1">
      <c r="A112" s="133" t="s">
        <v>638</v>
      </c>
      <c r="B112" s="220" t="s">
        <v>272</v>
      </c>
      <c r="C112" s="232"/>
      <c r="D112" s="232"/>
      <c r="E112" s="232"/>
      <c r="F112" s="220"/>
      <c r="G112" s="232"/>
      <c r="H112" s="134">
        <v>0</v>
      </c>
      <c r="I112" s="134">
        <v>2400</v>
      </c>
      <c r="J112" s="221">
        <v>0</v>
      </c>
      <c r="K112" s="221"/>
      <c r="L112" s="221"/>
      <c r="M112" s="221">
        <v>2400</v>
      </c>
      <c r="N112" s="232"/>
      <c r="O112" s="232"/>
      <c r="P112" s="221">
        <v>0</v>
      </c>
      <c r="Q112" s="232"/>
    </row>
    <row r="113" spans="1:17" ht="15" customHeight="1">
      <c r="A113" s="133" t="s">
        <v>612</v>
      </c>
      <c r="B113" s="220" t="s">
        <v>219</v>
      </c>
      <c r="C113" s="232"/>
      <c r="D113" s="232"/>
      <c r="E113" s="232"/>
      <c r="F113" s="220"/>
      <c r="G113" s="232"/>
      <c r="H113" s="134">
        <v>0</v>
      </c>
      <c r="I113" s="134">
        <v>360</v>
      </c>
      <c r="J113" s="221">
        <v>0</v>
      </c>
      <c r="K113" s="221"/>
      <c r="L113" s="221"/>
      <c r="M113" s="221">
        <v>360</v>
      </c>
      <c r="N113" s="232"/>
      <c r="O113" s="232"/>
      <c r="P113" s="221">
        <v>0</v>
      </c>
      <c r="Q113" s="232"/>
    </row>
    <row r="114" spans="1:17" ht="15" customHeight="1">
      <c r="A114" s="133" t="s">
        <v>639</v>
      </c>
      <c r="B114" s="220" t="s">
        <v>301</v>
      </c>
      <c r="C114" s="232"/>
      <c r="D114" s="232"/>
      <c r="E114" s="232"/>
      <c r="F114" s="220"/>
      <c r="G114" s="232"/>
      <c r="H114" s="134">
        <v>0</v>
      </c>
      <c r="I114" s="134">
        <v>1008</v>
      </c>
      <c r="J114" s="221">
        <v>0</v>
      </c>
      <c r="K114" s="221"/>
      <c r="L114" s="221"/>
      <c r="M114" s="221">
        <v>1008</v>
      </c>
      <c r="N114" s="232"/>
      <c r="O114" s="232"/>
      <c r="P114" s="221">
        <v>0</v>
      </c>
      <c r="Q114" s="232"/>
    </row>
    <row r="115" spans="1:17" ht="15" customHeight="1">
      <c r="A115" s="133" t="s">
        <v>640</v>
      </c>
      <c r="B115" s="220" t="s">
        <v>274</v>
      </c>
      <c r="C115" s="232"/>
      <c r="D115" s="232"/>
      <c r="E115" s="232"/>
      <c r="F115" s="220"/>
      <c r="G115" s="232"/>
      <c r="H115" s="134">
        <v>0</v>
      </c>
      <c r="I115" s="134">
        <v>693.56</v>
      </c>
      <c r="J115" s="221">
        <v>0</v>
      </c>
      <c r="K115" s="221"/>
      <c r="L115" s="221"/>
      <c r="M115" s="221">
        <v>693.56</v>
      </c>
      <c r="N115" s="232"/>
      <c r="O115" s="232"/>
      <c r="P115" s="221">
        <v>0</v>
      </c>
      <c r="Q115" s="232"/>
    </row>
    <row r="116" spans="1:17" ht="15" customHeight="1">
      <c r="A116" s="133" t="s">
        <v>641</v>
      </c>
      <c r="B116" s="220" t="s">
        <v>276</v>
      </c>
      <c r="C116" s="232"/>
      <c r="D116" s="232"/>
      <c r="E116" s="232"/>
      <c r="F116" s="220"/>
      <c r="G116" s="232"/>
      <c r="H116" s="134">
        <v>0</v>
      </c>
      <c r="I116" s="134">
        <v>510.46</v>
      </c>
      <c r="J116" s="221">
        <v>0</v>
      </c>
      <c r="K116" s="221"/>
      <c r="L116" s="221"/>
      <c r="M116" s="221">
        <v>510.46</v>
      </c>
      <c r="N116" s="232"/>
      <c r="O116" s="232"/>
      <c r="P116" s="221">
        <v>0</v>
      </c>
      <c r="Q116" s="232"/>
    </row>
    <row r="117" spans="1:17" ht="15" customHeight="1">
      <c r="A117" s="133" t="s">
        <v>642</v>
      </c>
      <c r="B117" s="220" t="s">
        <v>293</v>
      </c>
      <c r="C117" s="232"/>
      <c r="D117" s="232"/>
      <c r="E117" s="232"/>
      <c r="F117" s="220"/>
      <c r="G117" s="232"/>
      <c r="H117" s="134">
        <v>0</v>
      </c>
      <c r="I117" s="134">
        <v>25.14</v>
      </c>
      <c r="J117" s="221">
        <v>0</v>
      </c>
      <c r="K117" s="221"/>
      <c r="L117" s="221"/>
      <c r="M117" s="221">
        <v>25.14</v>
      </c>
      <c r="N117" s="232"/>
      <c r="O117" s="232"/>
      <c r="P117" s="221">
        <v>0</v>
      </c>
      <c r="Q117" s="232"/>
    </row>
    <row r="118" spans="1:17" ht="15" customHeight="1">
      <c r="A118" s="133" t="s">
        <v>643</v>
      </c>
      <c r="B118" s="220" t="s">
        <v>278</v>
      </c>
      <c r="C118" s="232"/>
      <c r="D118" s="232"/>
      <c r="E118" s="232"/>
      <c r="F118" s="220"/>
      <c r="G118" s="232"/>
      <c r="H118" s="134">
        <v>0</v>
      </c>
      <c r="I118" s="134">
        <v>1016.23</v>
      </c>
      <c r="J118" s="221">
        <v>0</v>
      </c>
      <c r="K118" s="221"/>
      <c r="L118" s="221"/>
      <c r="M118" s="221">
        <v>1016.23</v>
      </c>
      <c r="N118" s="232"/>
      <c r="O118" s="232"/>
      <c r="P118" s="221">
        <v>0</v>
      </c>
      <c r="Q118" s="232"/>
    </row>
    <row r="119" spans="1:17" ht="21.75" customHeight="1">
      <c r="A119" s="133" t="s">
        <v>644</v>
      </c>
      <c r="B119" s="220" t="s">
        <v>280</v>
      </c>
      <c r="C119" s="232"/>
      <c r="D119" s="232"/>
      <c r="E119" s="232"/>
      <c r="F119" s="220"/>
      <c r="G119" s="232"/>
      <c r="H119" s="134">
        <v>0</v>
      </c>
      <c r="I119" s="134">
        <v>99</v>
      </c>
      <c r="J119" s="221">
        <v>0</v>
      </c>
      <c r="K119" s="221"/>
      <c r="L119" s="221"/>
      <c r="M119" s="221">
        <v>99</v>
      </c>
      <c r="N119" s="232"/>
      <c r="O119" s="232"/>
      <c r="P119" s="221">
        <v>0</v>
      </c>
      <c r="Q119" s="232"/>
    </row>
    <row r="120" spans="1:17" ht="15" customHeight="1">
      <c r="A120" s="133" t="s">
        <v>601</v>
      </c>
      <c r="B120" s="220" t="s">
        <v>198</v>
      </c>
      <c r="C120" s="232"/>
      <c r="D120" s="232"/>
      <c r="E120" s="232"/>
      <c r="F120" s="220"/>
      <c r="G120" s="232"/>
      <c r="H120" s="134">
        <v>0</v>
      </c>
      <c r="I120" s="134">
        <v>1200</v>
      </c>
      <c r="J120" s="221">
        <v>0</v>
      </c>
      <c r="K120" s="221"/>
      <c r="L120" s="221"/>
      <c r="M120" s="221">
        <v>1200</v>
      </c>
      <c r="N120" s="232"/>
      <c r="O120" s="232"/>
      <c r="P120" s="221">
        <v>0</v>
      </c>
      <c r="Q120" s="232"/>
    </row>
    <row r="121" spans="1:17" ht="26.25" customHeight="1">
      <c r="A121" s="133" t="s">
        <v>645</v>
      </c>
      <c r="B121" s="220" t="s">
        <v>282</v>
      </c>
      <c r="C121" s="232"/>
      <c r="D121" s="232"/>
      <c r="E121" s="232"/>
      <c r="F121" s="220"/>
      <c r="G121" s="232"/>
      <c r="H121" s="134">
        <v>0</v>
      </c>
      <c r="I121" s="134">
        <v>331.5</v>
      </c>
      <c r="J121" s="221">
        <v>0</v>
      </c>
      <c r="K121" s="221"/>
      <c r="L121" s="221"/>
      <c r="M121" s="221">
        <v>331.5</v>
      </c>
      <c r="N121" s="232"/>
      <c r="O121" s="232"/>
      <c r="P121" s="221">
        <v>0</v>
      </c>
      <c r="Q121" s="232"/>
    </row>
    <row r="122" spans="1:17" ht="15" customHeight="1">
      <c r="A122" s="133" t="s">
        <v>646</v>
      </c>
      <c r="B122" s="220" t="s">
        <v>284</v>
      </c>
      <c r="C122" s="232"/>
      <c r="D122" s="232"/>
      <c r="E122" s="232"/>
      <c r="F122" s="220"/>
      <c r="G122" s="232"/>
      <c r="H122" s="134">
        <v>0</v>
      </c>
      <c r="I122" s="134">
        <v>300</v>
      </c>
      <c r="J122" s="221">
        <v>0</v>
      </c>
      <c r="K122" s="221"/>
      <c r="L122" s="221"/>
      <c r="M122" s="221">
        <v>300</v>
      </c>
      <c r="N122" s="232"/>
      <c r="O122" s="232"/>
      <c r="P122" s="221">
        <v>0</v>
      </c>
      <c r="Q122" s="232"/>
    </row>
    <row r="123" spans="1:17" ht="15" customHeight="1">
      <c r="A123" s="133" t="s">
        <v>646</v>
      </c>
      <c r="B123" s="220" t="s">
        <v>284</v>
      </c>
      <c r="C123" s="232"/>
      <c r="D123" s="232"/>
      <c r="E123" s="232"/>
      <c r="F123" s="220"/>
      <c r="G123" s="232"/>
      <c r="H123" s="134">
        <v>0</v>
      </c>
      <c r="I123" s="134">
        <v>0</v>
      </c>
      <c r="J123" s="221">
        <v>0</v>
      </c>
      <c r="K123" s="221"/>
      <c r="L123" s="221"/>
      <c r="M123" s="221">
        <v>0</v>
      </c>
      <c r="N123" s="232"/>
      <c r="O123" s="232"/>
      <c r="P123" s="221">
        <v>0</v>
      </c>
      <c r="Q123" s="232"/>
    </row>
    <row r="124" spans="1:17" ht="15" customHeight="1">
      <c r="A124" s="133" t="s">
        <v>618</v>
      </c>
      <c r="B124" s="220" t="s">
        <v>233</v>
      </c>
      <c r="C124" s="232"/>
      <c r="D124" s="232"/>
      <c r="E124" s="232"/>
      <c r="F124" s="220"/>
      <c r="G124" s="232"/>
      <c r="H124" s="134">
        <v>0</v>
      </c>
      <c r="I124" s="134">
        <v>55</v>
      </c>
      <c r="J124" s="221">
        <v>0</v>
      </c>
      <c r="K124" s="221"/>
      <c r="L124" s="221"/>
      <c r="M124" s="221">
        <v>55</v>
      </c>
      <c r="N124" s="232"/>
      <c r="O124" s="232"/>
      <c r="P124" s="221">
        <v>0</v>
      </c>
      <c r="Q124" s="232"/>
    </row>
    <row r="125" spans="1:17" ht="15" customHeight="1">
      <c r="A125" s="133" t="s">
        <v>621</v>
      </c>
      <c r="B125" s="220" t="s">
        <v>239</v>
      </c>
      <c r="C125" s="232"/>
      <c r="D125" s="232"/>
      <c r="E125" s="232"/>
      <c r="F125" s="220"/>
      <c r="G125" s="232"/>
      <c r="H125" s="134">
        <v>0</v>
      </c>
      <c r="I125" s="134">
        <v>1578.88</v>
      </c>
      <c r="J125" s="221">
        <v>0</v>
      </c>
      <c r="K125" s="221"/>
      <c r="L125" s="221"/>
      <c r="M125" s="221">
        <v>1578.88</v>
      </c>
      <c r="N125" s="232"/>
      <c r="O125" s="232"/>
      <c r="P125" s="221">
        <v>0</v>
      </c>
      <c r="Q125" s="232"/>
    </row>
    <row r="126" spans="1:17" ht="15" customHeight="1">
      <c r="A126" s="133" t="s">
        <v>647</v>
      </c>
      <c r="B126" s="220" t="s">
        <v>107</v>
      </c>
      <c r="C126" s="232"/>
      <c r="D126" s="232"/>
      <c r="E126" s="232"/>
      <c r="F126" s="220"/>
      <c r="G126" s="232"/>
      <c r="H126" s="134">
        <v>0</v>
      </c>
      <c r="I126" s="134">
        <v>248.98</v>
      </c>
      <c r="J126" s="221">
        <v>0</v>
      </c>
      <c r="K126" s="221"/>
      <c r="L126" s="221"/>
      <c r="M126" s="221">
        <v>248.98</v>
      </c>
      <c r="N126" s="232"/>
      <c r="O126" s="232"/>
      <c r="P126" s="221">
        <v>0</v>
      </c>
      <c r="Q126" s="232"/>
    </row>
    <row r="127" spans="1:17" ht="15" customHeight="1">
      <c r="A127" s="133" t="s">
        <v>648</v>
      </c>
      <c r="B127" s="220" t="s">
        <v>289</v>
      </c>
      <c r="C127" s="232"/>
      <c r="D127" s="232"/>
      <c r="E127" s="232"/>
      <c r="F127" s="220"/>
      <c r="G127" s="232"/>
      <c r="H127" s="134">
        <v>0</v>
      </c>
      <c r="I127" s="134">
        <v>148.09</v>
      </c>
      <c r="J127" s="221">
        <v>0</v>
      </c>
      <c r="K127" s="221"/>
      <c r="L127" s="221"/>
      <c r="M127" s="221">
        <v>148.09</v>
      </c>
      <c r="N127" s="232"/>
      <c r="O127" s="232"/>
      <c r="P127" s="221">
        <v>0</v>
      </c>
      <c r="Q127" s="232"/>
    </row>
    <row r="128" spans="1:17" ht="15" customHeight="1">
      <c r="A128" s="133" t="s">
        <v>630</v>
      </c>
      <c r="B128" s="220" t="s">
        <v>158</v>
      </c>
      <c r="C128" s="232"/>
      <c r="D128" s="232"/>
      <c r="E128" s="232"/>
      <c r="F128" s="220"/>
      <c r="G128" s="232"/>
      <c r="H128" s="134">
        <v>0</v>
      </c>
      <c r="I128" s="134">
        <v>267.52999999999997</v>
      </c>
      <c r="J128" s="221">
        <v>0</v>
      </c>
      <c r="K128" s="221"/>
      <c r="L128" s="221"/>
      <c r="M128" s="221">
        <v>267.52999999999997</v>
      </c>
      <c r="N128" s="232"/>
      <c r="O128" s="232"/>
      <c r="P128" s="221">
        <v>0</v>
      </c>
      <c r="Q128" s="232"/>
    </row>
    <row r="129" spans="1:17" ht="15" customHeight="1">
      <c r="A129" s="133" t="s">
        <v>642</v>
      </c>
      <c r="B129" s="220" t="s">
        <v>293</v>
      </c>
      <c r="C129" s="232"/>
      <c r="D129" s="232"/>
      <c r="E129" s="232"/>
      <c r="F129" s="220"/>
      <c r="G129" s="232"/>
      <c r="H129" s="134">
        <v>0</v>
      </c>
      <c r="I129" s="134">
        <v>146.16</v>
      </c>
      <c r="J129" s="221">
        <v>0</v>
      </c>
      <c r="K129" s="221"/>
      <c r="L129" s="221"/>
      <c r="M129" s="221">
        <v>146.16</v>
      </c>
      <c r="N129" s="232"/>
      <c r="O129" s="232"/>
      <c r="P129" s="221">
        <v>0</v>
      </c>
      <c r="Q129" s="232"/>
    </row>
    <row r="130" spans="1:17">
      <c r="A130" s="133" t="s">
        <v>649</v>
      </c>
      <c r="B130" s="220" t="s">
        <v>169</v>
      </c>
      <c r="C130" s="232"/>
      <c r="D130" s="232"/>
      <c r="E130" s="232"/>
      <c r="F130" s="220"/>
      <c r="G130" s="232"/>
      <c r="H130" s="134">
        <v>0</v>
      </c>
      <c r="I130" s="134">
        <v>69197.240000000005</v>
      </c>
      <c r="J130" s="221">
        <v>0</v>
      </c>
      <c r="K130" s="221"/>
      <c r="L130" s="221"/>
      <c r="M130" s="221">
        <v>69197.240000000005</v>
      </c>
      <c r="N130" s="232"/>
      <c r="O130" s="232"/>
      <c r="P130" s="221">
        <v>0</v>
      </c>
      <c r="Q130" s="232"/>
    </row>
    <row r="131" spans="1:17" ht="15" customHeight="1">
      <c r="A131" s="133" t="s">
        <v>617</v>
      </c>
      <c r="B131" s="220" t="s">
        <v>231</v>
      </c>
      <c r="C131" s="232"/>
      <c r="D131" s="232"/>
      <c r="E131" s="232"/>
      <c r="F131" s="220"/>
      <c r="G131" s="232"/>
      <c r="H131" s="134">
        <v>0</v>
      </c>
      <c r="I131" s="134">
        <v>507.98</v>
      </c>
      <c r="J131" s="221">
        <v>0</v>
      </c>
      <c r="K131" s="221"/>
      <c r="L131" s="221"/>
      <c r="M131" s="221">
        <v>507.98</v>
      </c>
      <c r="N131" s="232"/>
      <c r="O131" s="232"/>
      <c r="P131" s="221">
        <v>0</v>
      </c>
      <c r="Q131" s="232"/>
    </row>
    <row r="132" spans="1:17" ht="21.75" customHeight="1">
      <c r="A132" s="133" t="s">
        <v>644</v>
      </c>
      <c r="B132" s="220" t="s">
        <v>280</v>
      </c>
      <c r="C132" s="232"/>
      <c r="D132" s="232"/>
      <c r="E132" s="232"/>
      <c r="F132" s="220"/>
      <c r="G132" s="232"/>
      <c r="H132" s="134">
        <v>0</v>
      </c>
      <c r="I132" s="134">
        <v>322.45</v>
      </c>
      <c r="J132" s="221">
        <v>0</v>
      </c>
      <c r="K132" s="221"/>
      <c r="L132" s="221"/>
      <c r="M132" s="221">
        <v>322.45</v>
      </c>
      <c r="N132" s="232"/>
      <c r="O132" s="232"/>
      <c r="P132" s="221">
        <v>0</v>
      </c>
      <c r="Q132" s="232"/>
    </row>
    <row r="133" spans="1:17" ht="15" customHeight="1">
      <c r="A133" s="133" t="s">
        <v>647</v>
      </c>
      <c r="B133" s="220" t="s">
        <v>107</v>
      </c>
      <c r="C133" s="232"/>
      <c r="D133" s="232"/>
      <c r="E133" s="232"/>
      <c r="F133" s="220"/>
      <c r="G133" s="232"/>
      <c r="H133" s="134">
        <v>0</v>
      </c>
      <c r="I133" s="134">
        <v>115.5</v>
      </c>
      <c r="J133" s="221">
        <v>0</v>
      </c>
      <c r="K133" s="221"/>
      <c r="L133" s="221"/>
      <c r="M133" s="221">
        <v>115.5</v>
      </c>
      <c r="N133" s="232"/>
      <c r="O133" s="232"/>
      <c r="P133" s="221">
        <v>0</v>
      </c>
      <c r="Q133" s="232"/>
    </row>
    <row r="134" spans="1:17" ht="15" customHeight="1">
      <c r="A134" s="133" t="s">
        <v>640</v>
      </c>
      <c r="B134" s="220" t="s">
        <v>274</v>
      </c>
      <c r="C134" s="232"/>
      <c r="D134" s="232"/>
      <c r="E134" s="232"/>
      <c r="F134" s="220"/>
      <c r="G134" s="232"/>
      <c r="H134" s="134">
        <v>0</v>
      </c>
      <c r="I134" s="134">
        <v>447.93</v>
      </c>
      <c r="J134" s="221">
        <v>0</v>
      </c>
      <c r="K134" s="221"/>
      <c r="L134" s="221"/>
      <c r="M134" s="221">
        <v>447.93</v>
      </c>
      <c r="N134" s="232"/>
      <c r="O134" s="232"/>
      <c r="P134" s="221">
        <v>0</v>
      </c>
      <c r="Q134" s="232"/>
    </row>
    <row r="135" spans="1:17" ht="15" customHeight="1">
      <c r="A135" s="133" t="s">
        <v>630</v>
      </c>
      <c r="B135" s="220" t="s">
        <v>158</v>
      </c>
      <c r="C135" s="232"/>
      <c r="D135" s="232"/>
      <c r="E135" s="232"/>
      <c r="F135" s="220"/>
      <c r="G135" s="232"/>
      <c r="H135" s="134">
        <v>0</v>
      </c>
      <c r="I135" s="134">
        <v>211.99</v>
      </c>
      <c r="J135" s="221">
        <v>0</v>
      </c>
      <c r="K135" s="221"/>
      <c r="L135" s="221"/>
      <c r="M135" s="221">
        <v>211.99</v>
      </c>
      <c r="N135" s="232"/>
      <c r="O135" s="232"/>
      <c r="P135" s="221">
        <v>0</v>
      </c>
      <c r="Q135" s="232"/>
    </row>
    <row r="136" spans="1:17" ht="15" customHeight="1">
      <c r="A136" s="133" t="s">
        <v>614</v>
      </c>
      <c r="B136" s="220" t="s">
        <v>223</v>
      </c>
      <c r="C136" s="232"/>
      <c r="D136" s="232"/>
      <c r="E136" s="232"/>
      <c r="F136" s="220"/>
      <c r="G136" s="232"/>
      <c r="H136" s="134">
        <v>0</v>
      </c>
      <c r="I136" s="134">
        <v>12</v>
      </c>
      <c r="J136" s="221">
        <v>0</v>
      </c>
      <c r="K136" s="221"/>
      <c r="L136" s="221"/>
      <c r="M136" s="221">
        <v>12</v>
      </c>
      <c r="N136" s="232"/>
      <c r="O136" s="232"/>
      <c r="P136" s="221">
        <v>0</v>
      </c>
      <c r="Q136" s="232"/>
    </row>
    <row r="137" spans="1:17" ht="15" customHeight="1">
      <c r="A137" s="133" t="s">
        <v>622</v>
      </c>
      <c r="B137" s="220" t="s">
        <v>243</v>
      </c>
      <c r="C137" s="232"/>
      <c r="D137" s="232"/>
      <c r="E137" s="232"/>
      <c r="F137" s="220"/>
      <c r="G137" s="232"/>
      <c r="H137" s="134">
        <v>0</v>
      </c>
      <c r="I137" s="134">
        <v>1008.3</v>
      </c>
      <c r="J137" s="221">
        <v>0</v>
      </c>
      <c r="K137" s="221"/>
      <c r="L137" s="221"/>
      <c r="M137" s="221">
        <v>1008.3</v>
      </c>
      <c r="N137" s="232"/>
      <c r="O137" s="232"/>
      <c r="P137" s="221">
        <v>0</v>
      </c>
      <c r="Q137" s="232"/>
    </row>
    <row r="138" spans="1:17">
      <c r="A138" s="133" t="s">
        <v>623</v>
      </c>
      <c r="B138" s="220" t="s">
        <v>245</v>
      </c>
      <c r="C138" s="232"/>
      <c r="D138" s="232"/>
      <c r="E138" s="232"/>
      <c r="F138" s="220"/>
      <c r="G138" s="232"/>
      <c r="H138" s="134">
        <v>0</v>
      </c>
      <c r="I138" s="134">
        <v>99.76</v>
      </c>
      <c r="J138" s="221">
        <v>0</v>
      </c>
      <c r="K138" s="221"/>
      <c r="L138" s="221"/>
      <c r="M138" s="221">
        <v>99.76</v>
      </c>
      <c r="N138" s="232"/>
      <c r="O138" s="232"/>
      <c r="P138" s="221">
        <v>0</v>
      </c>
      <c r="Q138" s="232"/>
    </row>
    <row r="139" spans="1:17" ht="24" customHeight="1">
      <c r="A139" s="133" t="s">
        <v>608</v>
      </c>
      <c r="B139" s="220" t="s">
        <v>209</v>
      </c>
      <c r="C139" s="232"/>
      <c r="D139" s="232"/>
      <c r="E139" s="232"/>
      <c r="F139" s="220"/>
      <c r="G139" s="232"/>
      <c r="H139" s="134">
        <v>0</v>
      </c>
      <c r="I139" s="134">
        <v>126.5</v>
      </c>
      <c r="J139" s="221">
        <v>0</v>
      </c>
      <c r="K139" s="221"/>
      <c r="L139" s="221"/>
      <c r="M139" s="221">
        <v>126.5</v>
      </c>
      <c r="N139" s="232"/>
      <c r="O139" s="232"/>
      <c r="P139" s="221">
        <v>0</v>
      </c>
      <c r="Q139" s="232"/>
    </row>
    <row r="140" spans="1:17" ht="15" customHeight="1">
      <c r="A140" s="133" t="s">
        <v>624</v>
      </c>
      <c r="B140" s="220" t="s">
        <v>247</v>
      </c>
      <c r="C140" s="232"/>
      <c r="D140" s="232"/>
      <c r="E140" s="232"/>
      <c r="F140" s="220"/>
      <c r="G140" s="232"/>
      <c r="H140" s="134">
        <v>0</v>
      </c>
      <c r="I140" s="134">
        <v>1143.25</v>
      </c>
      <c r="J140" s="221">
        <v>0</v>
      </c>
      <c r="K140" s="221"/>
      <c r="L140" s="221"/>
      <c r="M140" s="221">
        <v>1143.25</v>
      </c>
      <c r="N140" s="232"/>
      <c r="O140" s="232"/>
      <c r="P140" s="221">
        <v>0</v>
      </c>
      <c r="Q140" s="232"/>
    </row>
    <row r="141" spans="1:17" ht="15" customHeight="1">
      <c r="A141" s="133" t="s">
        <v>626</v>
      </c>
      <c r="B141" s="220" t="s">
        <v>250</v>
      </c>
      <c r="C141" s="232"/>
      <c r="D141" s="232"/>
      <c r="E141" s="232"/>
      <c r="F141" s="220"/>
      <c r="G141" s="232"/>
      <c r="H141" s="134">
        <v>0</v>
      </c>
      <c r="I141" s="134">
        <v>113.4</v>
      </c>
      <c r="J141" s="221">
        <v>0</v>
      </c>
      <c r="K141" s="221"/>
      <c r="L141" s="221"/>
      <c r="M141" s="221">
        <v>113.4</v>
      </c>
      <c r="N141" s="232"/>
      <c r="O141" s="232"/>
      <c r="P141" s="221">
        <v>0</v>
      </c>
      <c r="Q141" s="232"/>
    </row>
    <row r="142" spans="1:17" ht="15" customHeight="1">
      <c r="A142" s="133" t="s">
        <v>627</v>
      </c>
      <c r="B142" s="220" t="s">
        <v>252</v>
      </c>
      <c r="C142" s="232"/>
      <c r="D142" s="232"/>
      <c r="E142" s="232"/>
      <c r="F142" s="220"/>
      <c r="G142" s="232"/>
      <c r="H142" s="134">
        <v>0</v>
      </c>
      <c r="I142" s="134">
        <v>1.33</v>
      </c>
      <c r="J142" s="221">
        <v>0</v>
      </c>
      <c r="K142" s="221"/>
      <c r="L142" s="221"/>
      <c r="M142" s="221">
        <v>1.33</v>
      </c>
      <c r="N142" s="232"/>
      <c r="O142" s="232"/>
      <c r="P142" s="221">
        <v>0</v>
      </c>
      <c r="Q142" s="232"/>
    </row>
    <row r="143" spans="1:17" ht="15" customHeight="1">
      <c r="A143" s="133" t="s">
        <v>628</v>
      </c>
      <c r="B143" s="220" t="s">
        <v>254</v>
      </c>
      <c r="C143" s="232"/>
      <c r="D143" s="232"/>
      <c r="E143" s="232"/>
      <c r="F143" s="220"/>
      <c r="G143" s="232"/>
      <c r="H143" s="134">
        <v>0</v>
      </c>
      <c r="I143" s="134">
        <v>21.92</v>
      </c>
      <c r="J143" s="221">
        <v>0</v>
      </c>
      <c r="K143" s="221"/>
      <c r="L143" s="221"/>
      <c r="M143" s="221">
        <v>21.92</v>
      </c>
      <c r="N143" s="232"/>
      <c r="O143" s="232"/>
      <c r="P143" s="221">
        <v>0</v>
      </c>
      <c r="Q143" s="232"/>
    </row>
    <row r="144" spans="1:17" ht="15" customHeight="1">
      <c r="A144" s="133" t="s">
        <v>629</v>
      </c>
      <c r="B144" s="220" t="s">
        <v>256</v>
      </c>
      <c r="C144" s="232"/>
      <c r="D144" s="232"/>
      <c r="E144" s="232"/>
      <c r="F144" s="220"/>
      <c r="G144" s="232"/>
      <c r="H144" s="134">
        <v>0</v>
      </c>
      <c r="I144" s="134">
        <v>1618.94</v>
      </c>
      <c r="J144" s="221">
        <v>0</v>
      </c>
      <c r="K144" s="221"/>
      <c r="L144" s="221"/>
      <c r="M144" s="221">
        <v>1618.94</v>
      </c>
      <c r="N144" s="232"/>
      <c r="O144" s="232"/>
      <c r="P144" s="221">
        <v>0</v>
      </c>
      <c r="Q144" s="232"/>
    </row>
    <row r="145" spans="1:17" ht="15" customHeight="1">
      <c r="A145" s="133" t="s">
        <v>632</v>
      </c>
      <c r="B145" s="220" t="s">
        <v>260</v>
      </c>
      <c r="C145" s="232"/>
      <c r="D145" s="232"/>
      <c r="E145" s="232"/>
      <c r="F145" s="220"/>
      <c r="G145" s="232"/>
      <c r="H145" s="134">
        <v>0</v>
      </c>
      <c r="I145" s="134">
        <v>285.05</v>
      </c>
      <c r="J145" s="221">
        <v>0</v>
      </c>
      <c r="K145" s="221"/>
      <c r="L145" s="221"/>
      <c r="M145" s="221">
        <v>285.05</v>
      </c>
      <c r="N145" s="232"/>
      <c r="O145" s="232"/>
      <c r="P145" s="221">
        <v>0</v>
      </c>
      <c r="Q145" s="232"/>
    </row>
    <row r="146" spans="1:17" ht="15" customHeight="1">
      <c r="A146" s="133" t="s">
        <v>633</v>
      </c>
      <c r="B146" s="220" t="s">
        <v>262</v>
      </c>
      <c r="C146" s="232"/>
      <c r="D146" s="232"/>
      <c r="E146" s="232"/>
      <c r="F146" s="220"/>
      <c r="G146" s="232"/>
      <c r="H146" s="134">
        <v>0</v>
      </c>
      <c r="I146" s="134">
        <v>304.63</v>
      </c>
      <c r="J146" s="221">
        <v>0</v>
      </c>
      <c r="K146" s="221"/>
      <c r="L146" s="221"/>
      <c r="M146" s="221">
        <v>304.63</v>
      </c>
      <c r="N146" s="232"/>
      <c r="O146" s="232"/>
      <c r="P146" s="221">
        <v>0</v>
      </c>
      <c r="Q146" s="232"/>
    </row>
    <row r="147" spans="1:17" ht="15" customHeight="1">
      <c r="A147" s="133" t="s">
        <v>636</v>
      </c>
      <c r="B147" s="220" t="s">
        <v>268</v>
      </c>
      <c r="C147" s="232"/>
      <c r="D147" s="232"/>
      <c r="E147" s="232"/>
      <c r="F147" s="220"/>
      <c r="G147" s="232"/>
      <c r="H147" s="134">
        <v>0</v>
      </c>
      <c r="I147" s="134">
        <v>303.97000000000003</v>
      </c>
      <c r="J147" s="221">
        <v>0</v>
      </c>
      <c r="K147" s="221"/>
      <c r="L147" s="221"/>
      <c r="M147" s="221">
        <v>303.97000000000003</v>
      </c>
      <c r="N147" s="232"/>
      <c r="O147" s="232"/>
      <c r="P147" s="221">
        <v>0</v>
      </c>
      <c r="Q147" s="232"/>
    </row>
    <row r="148" spans="1:17" ht="15" customHeight="1">
      <c r="A148" s="133" t="s">
        <v>641</v>
      </c>
      <c r="B148" s="220" t="s">
        <v>276</v>
      </c>
      <c r="C148" s="232"/>
      <c r="D148" s="232"/>
      <c r="E148" s="232"/>
      <c r="F148" s="220"/>
      <c r="G148" s="232"/>
      <c r="H148" s="134">
        <v>0</v>
      </c>
      <c r="I148" s="134">
        <v>74.66</v>
      </c>
      <c r="J148" s="221">
        <v>0</v>
      </c>
      <c r="K148" s="221"/>
      <c r="L148" s="221"/>
      <c r="M148" s="221">
        <v>74.66</v>
      </c>
      <c r="N148" s="232"/>
      <c r="O148" s="232"/>
      <c r="P148" s="221">
        <v>0</v>
      </c>
      <c r="Q148" s="232"/>
    </row>
    <row r="149" spans="1:17" ht="15" customHeight="1">
      <c r="A149" s="133" t="s">
        <v>643</v>
      </c>
      <c r="B149" s="220" t="s">
        <v>278</v>
      </c>
      <c r="C149" s="232"/>
      <c r="D149" s="232"/>
      <c r="E149" s="232"/>
      <c r="F149" s="220"/>
      <c r="G149" s="232"/>
      <c r="H149" s="134">
        <v>0</v>
      </c>
      <c r="I149" s="134">
        <v>120.91</v>
      </c>
      <c r="J149" s="221">
        <v>0</v>
      </c>
      <c r="K149" s="221"/>
      <c r="L149" s="221"/>
      <c r="M149" s="221">
        <v>120.91</v>
      </c>
      <c r="N149" s="232"/>
      <c r="O149" s="232"/>
      <c r="P149" s="221">
        <v>0</v>
      </c>
      <c r="Q149" s="232"/>
    </row>
    <row r="150" spans="1:17" ht="15" customHeight="1">
      <c r="A150" s="133" t="s">
        <v>645</v>
      </c>
      <c r="B150" s="220" t="s">
        <v>282</v>
      </c>
      <c r="C150" s="232"/>
      <c r="D150" s="232"/>
      <c r="E150" s="232"/>
      <c r="F150" s="220"/>
      <c r="G150" s="232"/>
      <c r="H150" s="134">
        <v>0</v>
      </c>
      <c r="I150" s="134">
        <v>55.25</v>
      </c>
      <c r="J150" s="221">
        <v>0</v>
      </c>
      <c r="K150" s="221"/>
      <c r="L150" s="221"/>
      <c r="M150" s="221">
        <v>55.25</v>
      </c>
      <c r="N150" s="232"/>
      <c r="O150" s="232"/>
      <c r="P150" s="221">
        <v>0</v>
      </c>
      <c r="Q150" s="232"/>
    </row>
    <row r="151" spans="1:17" ht="15" customHeight="1">
      <c r="A151" s="133" t="s">
        <v>650</v>
      </c>
      <c r="B151" s="220" t="s">
        <v>420</v>
      </c>
      <c r="C151" s="232"/>
      <c r="D151" s="232"/>
      <c r="E151" s="232"/>
      <c r="F151" s="220"/>
      <c r="G151" s="232"/>
      <c r="H151" s="134">
        <v>0</v>
      </c>
      <c r="I151" s="134">
        <v>210</v>
      </c>
      <c r="J151" s="221">
        <v>0</v>
      </c>
      <c r="K151" s="221"/>
      <c r="L151" s="221"/>
      <c r="M151" s="221">
        <v>210</v>
      </c>
      <c r="N151" s="232"/>
      <c r="O151" s="232"/>
      <c r="P151" s="221">
        <v>0</v>
      </c>
      <c r="Q151" s="232"/>
    </row>
    <row r="152" spans="1:17" ht="15" customHeight="1">
      <c r="A152" s="133" t="s">
        <v>590</v>
      </c>
      <c r="B152" s="220" t="s">
        <v>296</v>
      </c>
      <c r="C152" s="232"/>
      <c r="D152" s="232"/>
      <c r="E152" s="232"/>
      <c r="F152" s="220"/>
      <c r="G152" s="232"/>
      <c r="H152" s="134">
        <v>0</v>
      </c>
      <c r="I152" s="134">
        <v>271.14999999999998</v>
      </c>
      <c r="J152" s="221">
        <v>0</v>
      </c>
      <c r="K152" s="221"/>
      <c r="L152" s="221"/>
      <c r="M152" s="221">
        <v>271.14999999999998</v>
      </c>
      <c r="N152" s="232"/>
      <c r="O152" s="232"/>
      <c r="P152" s="221">
        <v>0</v>
      </c>
      <c r="Q152" s="232"/>
    </row>
    <row r="153" spans="1:17" ht="15" customHeight="1">
      <c r="A153" s="133" t="s">
        <v>596</v>
      </c>
      <c r="B153" s="220" t="s">
        <v>188</v>
      </c>
      <c r="C153" s="232"/>
      <c r="D153" s="232"/>
      <c r="E153" s="232"/>
      <c r="F153" s="220"/>
      <c r="G153" s="232"/>
      <c r="H153" s="134">
        <v>944200</v>
      </c>
      <c r="I153" s="134">
        <v>562488.93999999994</v>
      </c>
      <c r="J153" s="221">
        <f>I153/H153*100</f>
        <v>59.573071383181521</v>
      </c>
      <c r="K153" s="221"/>
      <c r="L153" s="221"/>
      <c r="M153" s="221">
        <v>562488.93999999994</v>
      </c>
      <c r="N153" s="232"/>
      <c r="O153" s="232"/>
      <c r="P153" s="221">
        <v>0</v>
      </c>
      <c r="Q153" s="232"/>
    </row>
    <row r="154" spans="1:17" ht="15" customHeight="1">
      <c r="A154" s="133" t="s">
        <v>596</v>
      </c>
      <c r="B154" s="220" t="s">
        <v>188</v>
      </c>
      <c r="C154" s="232"/>
      <c r="D154" s="232"/>
      <c r="E154" s="232"/>
      <c r="F154" s="220"/>
      <c r="G154" s="232"/>
      <c r="H154" s="134">
        <v>923000</v>
      </c>
      <c r="I154" s="134">
        <v>549388.94999999995</v>
      </c>
      <c r="J154" s="221">
        <f t="shared" ref="J154:J217" si="2">I154/H154*100</f>
        <v>59.522096424702056</v>
      </c>
      <c r="K154" s="221"/>
      <c r="L154" s="221"/>
      <c r="M154" s="221">
        <v>549388.94999999995</v>
      </c>
      <c r="N154" s="232"/>
      <c r="O154" s="232"/>
      <c r="P154" s="221">
        <v>0</v>
      </c>
      <c r="Q154" s="232"/>
    </row>
    <row r="155" spans="1:17" ht="15" customHeight="1">
      <c r="A155" s="133" t="s">
        <v>596</v>
      </c>
      <c r="B155" s="220" t="s">
        <v>188</v>
      </c>
      <c r="C155" s="232"/>
      <c r="D155" s="232"/>
      <c r="E155" s="232"/>
      <c r="F155" s="220"/>
      <c r="G155" s="232"/>
      <c r="H155" s="134">
        <v>10200</v>
      </c>
      <c r="I155" s="134">
        <v>9895.9699999999993</v>
      </c>
      <c r="J155" s="221">
        <f t="shared" si="2"/>
        <v>97.019313725490193</v>
      </c>
      <c r="K155" s="221"/>
      <c r="L155" s="221"/>
      <c r="M155" s="221">
        <v>9895.9699999999993</v>
      </c>
      <c r="N155" s="232"/>
      <c r="O155" s="232"/>
      <c r="P155" s="221">
        <v>0</v>
      </c>
      <c r="Q155" s="232"/>
    </row>
    <row r="156" spans="1:17" ht="15" customHeight="1">
      <c r="A156" s="133" t="s">
        <v>596</v>
      </c>
      <c r="B156" s="220" t="s">
        <v>188</v>
      </c>
      <c r="C156" s="232"/>
      <c r="D156" s="232"/>
      <c r="E156" s="232"/>
      <c r="F156" s="220"/>
      <c r="G156" s="232"/>
      <c r="H156" s="134">
        <v>2000</v>
      </c>
      <c r="I156" s="134">
        <v>1746.35</v>
      </c>
      <c r="J156" s="221">
        <f t="shared" si="2"/>
        <v>87.317499999999995</v>
      </c>
      <c r="K156" s="221"/>
      <c r="L156" s="221"/>
      <c r="M156" s="221">
        <v>1746.35</v>
      </c>
      <c r="N156" s="232"/>
      <c r="O156" s="232"/>
      <c r="P156" s="221">
        <v>0</v>
      </c>
      <c r="Q156" s="232"/>
    </row>
    <row r="157" spans="1:17" ht="15" customHeight="1">
      <c r="A157" s="133" t="s">
        <v>596</v>
      </c>
      <c r="B157" s="220" t="s">
        <v>188</v>
      </c>
      <c r="C157" s="232"/>
      <c r="D157" s="232"/>
      <c r="E157" s="232"/>
      <c r="F157" s="220"/>
      <c r="G157" s="232"/>
      <c r="H157" s="134">
        <v>2000</v>
      </c>
      <c r="I157" s="134">
        <v>1457.67</v>
      </c>
      <c r="J157" s="221">
        <f t="shared" si="2"/>
        <v>72.883499999999998</v>
      </c>
      <c r="K157" s="221"/>
      <c r="L157" s="221"/>
      <c r="M157" s="221">
        <v>1457.67</v>
      </c>
      <c r="N157" s="232"/>
      <c r="O157" s="232"/>
      <c r="P157" s="221">
        <v>0</v>
      </c>
      <c r="Q157" s="232"/>
    </row>
    <row r="158" spans="1:17" ht="15" customHeight="1">
      <c r="A158" s="133" t="s">
        <v>596</v>
      </c>
      <c r="B158" s="220" t="s">
        <v>188</v>
      </c>
      <c r="C158" s="232"/>
      <c r="D158" s="232"/>
      <c r="E158" s="232"/>
      <c r="F158" s="220"/>
      <c r="G158" s="232"/>
      <c r="H158" s="134">
        <v>1200</v>
      </c>
      <c r="I158" s="134">
        <v>0</v>
      </c>
      <c r="J158" s="221">
        <f t="shared" si="2"/>
        <v>0</v>
      </c>
      <c r="K158" s="221"/>
      <c r="L158" s="221"/>
      <c r="M158" s="221">
        <v>0</v>
      </c>
      <c r="N158" s="232"/>
      <c r="O158" s="232"/>
      <c r="P158" s="221">
        <v>0</v>
      </c>
      <c r="Q158" s="232"/>
    </row>
    <row r="159" spans="1:17" ht="15" customHeight="1">
      <c r="A159" s="133" t="s">
        <v>596</v>
      </c>
      <c r="B159" s="220" t="s">
        <v>188</v>
      </c>
      <c r="C159" s="232"/>
      <c r="D159" s="232"/>
      <c r="E159" s="232"/>
      <c r="F159" s="220"/>
      <c r="G159" s="232"/>
      <c r="H159" s="134">
        <v>800</v>
      </c>
      <c r="I159" s="134">
        <v>0</v>
      </c>
      <c r="J159" s="221">
        <f t="shared" si="2"/>
        <v>0</v>
      </c>
      <c r="K159" s="221"/>
      <c r="L159" s="221"/>
      <c r="M159" s="221">
        <v>0</v>
      </c>
      <c r="N159" s="232"/>
      <c r="O159" s="232"/>
      <c r="P159" s="221">
        <v>0</v>
      </c>
      <c r="Q159" s="232"/>
    </row>
    <row r="160" spans="1:17" ht="15" customHeight="1">
      <c r="A160" s="133" t="s">
        <v>596</v>
      </c>
      <c r="B160" s="220" t="s">
        <v>188</v>
      </c>
      <c r="C160" s="232"/>
      <c r="D160" s="232"/>
      <c r="E160" s="232"/>
      <c r="F160" s="220"/>
      <c r="G160" s="232"/>
      <c r="H160" s="134">
        <v>5000</v>
      </c>
      <c r="I160" s="134">
        <v>0</v>
      </c>
      <c r="J160" s="221">
        <f t="shared" si="2"/>
        <v>0</v>
      </c>
      <c r="K160" s="221"/>
      <c r="L160" s="221"/>
      <c r="M160" s="221">
        <v>0</v>
      </c>
      <c r="N160" s="232"/>
      <c r="O160" s="232"/>
      <c r="P160" s="221">
        <v>0</v>
      </c>
      <c r="Q160" s="232"/>
    </row>
    <row r="161" spans="1:17" ht="15" customHeight="1">
      <c r="A161" s="133" t="s">
        <v>597</v>
      </c>
      <c r="B161" s="220" t="s">
        <v>82</v>
      </c>
      <c r="C161" s="232"/>
      <c r="D161" s="232"/>
      <c r="E161" s="232"/>
      <c r="F161" s="220"/>
      <c r="G161" s="232"/>
      <c r="H161" s="134">
        <v>17254</v>
      </c>
      <c r="I161" s="134">
        <v>11284.2</v>
      </c>
      <c r="J161" s="221">
        <f t="shared" si="2"/>
        <v>65.40048684363046</v>
      </c>
      <c r="K161" s="221"/>
      <c r="L161" s="221"/>
      <c r="M161" s="221">
        <v>11284.2</v>
      </c>
      <c r="N161" s="232"/>
      <c r="O161" s="232"/>
      <c r="P161" s="221">
        <v>0</v>
      </c>
      <c r="Q161" s="232"/>
    </row>
    <row r="162" spans="1:17" ht="15" customHeight="1">
      <c r="A162" s="133" t="s">
        <v>597</v>
      </c>
      <c r="B162" s="220" t="s">
        <v>82</v>
      </c>
      <c r="C162" s="232"/>
      <c r="D162" s="232"/>
      <c r="E162" s="232"/>
      <c r="F162" s="220"/>
      <c r="G162" s="232"/>
      <c r="H162" s="134">
        <v>17254</v>
      </c>
      <c r="I162" s="134">
        <v>11284.2</v>
      </c>
      <c r="J162" s="221">
        <f t="shared" si="2"/>
        <v>65.40048684363046</v>
      </c>
      <c r="K162" s="221"/>
      <c r="L162" s="221"/>
      <c r="M162" s="221">
        <v>11284.2</v>
      </c>
      <c r="N162" s="232"/>
      <c r="O162" s="232"/>
      <c r="P162" s="221">
        <v>0</v>
      </c>
      <c r="Q162" s="232"/>
    </row>
    <row r="163" spans="1:17" ht="15" customHeight="1">
      <c r="A163" s="133" t="s">
        <v>598</v>
      </c>
      <c r="B163" s="220" t="s">
        <v>83</v>
      </c>
      <c r="C163" s="232"/>
      <c r="D163" s="232"/>
      <c r="E163" s="232"/>
      <c r="F163" s="220"/>
      <c r="G163" s="232"/>
      <c r="H163" s="134">
        <v>3982</v>
      </c>
      <c r="I163" s="134">
        <v>2698.87</v>
      </c>
      <c r="J163" s="221">
        <f t="shared" si="2"/>
        <v>67.776745354093421</v>
      </c>
      <c r="K163" s="221"/>
      <c r="L163" s="221"/>
      <c r="M163" s="221">
        <v>2698.87</v>
      </c>
      <c r="N163" s="232"/>
      <c r="O163" s="232"/>
      <c r="P163" s="221">
        <v>0</v>
      </c>
      <c r="Q163" s="232"/>
    </row>
    <row r="164" spans="1:17" ht="15" customHeight="1">
      <c r="A164" s="133" t="s">
        <v>598</v>
      </c>
      <c r="B164" s="220" t="s">
        <v>83</v>
      </c>
      <c r="C164" s="232"/>
      <c r="D164" s="232"/>
      <c r="E164" s="232"/>
      <c r="F164" s="220"/>
      <c r="G164" s="232"/>
      <c r="H164" s="134">
        <v>3982</v>
      </c>
      <c r="I164" s="134">
        <v>2698.87</v>
      </c>
      <c r="J164" s="221">
        <f t="shared" si="2"/>
        <v>67.776745354093421</v>
      </c>
      <c r="K164" s="221"/>
      <c r="L164" s="221"/>
      <c r="M164" s="221">
        <v>2698.87</v>
      </c>
      <c r="N164" s="232"/>
      <c r="O164" s="232"/>
      <c r="P164" s="221">
        <v>0</v>
      </c>
      <c r="Q164" s="232"/>
    </row>
    <row r="165" spans="1:17" ht="15" customHeight="1">
      <c r="A165" s="133" t="s">
        <v>606</v>
      </c>
      <c r="B165" s="220" t="s">
        <v>393</v>
      </c>
      <c r="C165" s="232"/>
      <c r="D165" s="232"/>
      <c r="E165" s="232"/>
      <c r="F165" s="220"/>
      <c r="G165" s="232"/>
      <c r="H165" s="134">
        <v>3000</v>
      </c>
      <c r="I165" s="134">
        <v>0</v>
      </c>
      <c r="J165" s="221">
        <f t="shared" si="2"/>
        <v>0</v>
      </c>
      <c r="K165" s="221"/>
      <c r="L165" s="221"/>
      <c r="M165" s="221">
        <v>0</v>
      </c>
      <c r="N165" s="232"/>
      <c r="O165" s="232"/>
      <c r="P165" s="221">
        <v>0</v>
      </c>
      <c r="Q165" s="232"/>
    </row>
    <row r="166" spans="1:17" ht="15" customHeight="1">
      <c r="A166" s="133" t="s">
        <v>606</v>
      </c>
      <c r="B166" s="220" t="s">
        <v>393</v>
      </c>
      <c r="C166" s="232"/>
      <c r="D166" s="232"/>
      <c r="E166" s="232"/>
      <c r="F166" s="220"/>
      <c r="G166" s="232"/>
      <c r="H166" s="134">
        <v>3000</v>
      </c>
      <c r="I166" s="134">
        <v>0</v>
      </c>
      <c r="J166" s="221">
        <f t="shared" si="2"/>
        <v>0</v>
      </c>
      <c r="K166" s="221"/>
      <c r="L166" s="221"/>
      <c r="M166" s="221">
        <v>0</v>
      </c>
      <c r="N166" s="232"/>
      <c r="O166" s="232"/>
      <c r="P166" s="221">
        <v>0</v>
      </c>
      <c r="Q166" s="232"/>
    </row>
    <row r="167" spans="1:17">
      <c r="A167" s="133" t="s">
        <v>599</v>
      </c>
      <c r="B167" s="220" t="s">
        <v>192</v>
      </c>
      <c r="C167" s="232"/>
      <c r="D167" s="232"/>
      <c r="E167" s="232"/>
      <c r="F167" s="220"/>
      <c r="G167" s="232"/>
      <c r="H167" s="134">
        <v>25987</v>
      </c>
      <c r="I167" s="134">
        <v>6838.41</v>
      </c>
      <c r="J167" s="221">
        <f t="shared" si="2"/>
        <v>26.314734290222034</v>
      </c>
      <c r="K167" s="221"/>
      <c r="L167" s="221"/>
      <c r="M167" s="221">
        <v>6838.41</v>
      </c>
      <c r="N167" s="232"/>
      <c r="O167" s="232"/>
      <c r="P167" s="221">
        <v>0</v>
      </c>
      <c r="Q167" s="232"/>
    </row>
    <row r="168" spans="1:17">
      <c r="A168" s="133" t="s">
        <v>599</v>
      </c>
      <c r="B168" s="220" t="s">
        <v>192</v>
      </c>
      <c r="C168" s="232"/>
      <c r="D168" s="232"/>
      <c r="E168" s="232"/>
      <c r="F168" s="220"/>
      <c r="G168" s="232"/>
      <c r="H168" s="134">
        <v>23200</v>
      </c>
      <c r="I168" s="134">
        <v>6838.41</v>
      </c>
      <c r="J168" s="221">
        <f t="shared" si="2"/>
        <v>29.475905172413793</v>
      </c>
      <c r="K168" s="221"/>
      <c r="L168" s="221"/>
      <c r="M168" s="221">
        <v>6838.41</v>
      </c>
      <c r="N168" s="232"/>
      <c r="O168" s="232"/>
      <c r="P168" s="221">
        <v>0</v>
      </c>
      <c r="Q168" s="232"/>
    </row>
    <row r="169" spans="1:17">
      <c r="A169" s="133" t="s">
        <v>599</v>
      </c>
      <c r="B169" s="220" t="s">
        <v>192</v>
      </c>
      <c r="C169" s="232"/>
      <c r="D169" s="232"/>
      <c r="E169" s="232"/>
      <c r="F169" s="220"/>
      <c r="G169" s="232"/>
      <c r="H169" s="134">
        <v>637</v>
      </c>
      <c r="I169" s="134">
        <v>0</v>
      </c>
      <c r="J169" s="221">
        <f t="shared" si="2"/>
        <v>0</v>
      </c>
      <c r="K169" s="221"/>
      <c r="L169" s="221"/>
      <c r="M169" s="221">
        <v>0</v>
      </c>
      <c r="N169" s="232"/>
      <c r="O169" s="232"/>
      <c r="P169" s="221">
        <v>0</v>
      </c>
      <c r="Q169" s="232"/>
    </row>
    <row r="170" spans="1:17">
      <c r="A170" s="133" t="s">
        <v>599</v>
      </c>
      <c r="B170" s="220" t="s">
        <v>192</v>
      </c>
      <c r="C170" s="232"/>
      <c r="D170" s="232"/>
      <c r="E170" s="232"/>
      <c r="F170" s="220"/>
      <c r="G170" s="232"/>
      <c r="H170" s="134">
        <v>400</v>
      </c>
      <c r="I170" s="134">
        <v>0</v>
      </c>
      <c r="J170" s="221">
        <f t="shared" si="2"/>
        <v>0</v>
      </c>
      <c r="K170" s="221"/>
      <c r="L170" s="221"/>
      <c r="M170" s="221">
        <v>0</v>
      </c>
      <c r="N170" s="232"/>
      <c r="O170" s="232"/>
      <c r="P170" s="221">
        <v>0</v>
      </c>
      <c r="Q170" s="232"/>
    </row>
    <row r="171" spans="1:17">
      <c r="A171" s="133" t="s">
        <v>599</v>
      </c>
      <c r="B171" s="220" t="s">
        <v>192</v>
      </c>
      <c r="C171" s="232"/>
      <c r="D171" s="232"/>
      <c r="E171" s="232"/>
      <c r="F171" s="220"/>
      <c r="G171" s="232"/>
      <c r="H171" s="134">
        <v>100</v>
      </c>
      <c r="I171" s="134">
        <v>0</v>
      </c>
      <c r="J171" s="221">
        <f t="shared" si="2"/>
        <v>0</v>
      </c>
      <c r="K171" s="221"/>
      <c r="L171" s="221"/>
      <c r="M171" s="221">
        <v>0</v>
      </c>
      <c r="N171" s="232"/>
      <c r="O171" s="232"/>
      <c r="P171" s="221">
        <v>0</v>
      </c>
      <c r="Q171" s="232"/>
    </row>
    <row r="172" spans="1:17">
      <c r="A172" s="133" t="s">
        <v>599</v>
      </c>
      <c r="B172" s="220" t="s">
        <v>192</v>
      </c>
      <c r="C172" s="232"/>
      <c r="D172" s="232"/>
      <c r="E172" s="232"/>
      <c r="F172" s="220"/>
      <c r="G172" s="232"/>
      <c r="H172" s="134">
        <v>100</v>
      </c>
      <c r="I172" s="134">
        <v>0</v>
      </c>
      <c r="J172" s="221">
        <f t="shared" si="2"/>
        <v>0</v>
      </c>
      <c r="K172" s="221"/>
      <c r="L172" s="221"/>
      <c r="M172" s="221">
        <v>0</v>
      </c>
      <c r="N172" s="232"/>
      <c r="O172" s="232"/>
      <c r="P172" s="221">
        <v>0</v>
      </c>
      <c r="Q172" s="232"/>
    </row>
    <row r="173" spans="1:17">
      <c r="A173" s="133" t="s">
        <v>599</v>
      </c>
      <c r="B173" s="220" t="s">
        <v>192</v>
      </c>
      <c r="C173" s="232"/>
      <c r="D173" s="232"/>
      <c r="E173" s="232"/>
      <c r="F173" s="220"/>
      <c r="G173" s="232"/>
      <c r="H173" s="134">
        <v>250</v>
      </c>
      <c r="I173" s="134">
        <v>0</v>
      </c>
      <c r="J173" s="221">
        <f t="shared" si="2"/>
        <v>0</v>
      </c>
      <c r="K173" s="221"/>
      <c r="L173" s="221"/>
      <c r="M173" s="221">
        <v>0</v>
      </c>
      <c r="N173" s="232"/>
      <c r="O173" s="232"/>
      <c r="P173" s="221">
        <v>0</v>
      </c>
      <c r="Q173" s="232"/>
    </row>
    <row r="174" spans="1:17">
      <c r="A174" s="133" t="s">
        <v>599</v>
      </c>
      <c r="B174" s="220" t="s">
        <v>192</v>
      </c>
      <c r="C174" s="232"/>
      <c r="D174" s="232"/>
      <c r="E174" s="232"/>
      <c r="F174" s="220"/>
      <c r="G174" s="232"/>
      <c r="H174" s="134">
        <v>1100</v>
      </c>
      <c r="I174" s="134">
        <v>0</v>
      </c>
      <c r="J174" s="221">
        <f t="shared" si="2"/>
        <v>0</v>
      </c>
      <c r="K174" s="221"/>
      <c r="L174" s="221"/>
      <c r="M174" s="221">
        <v>0</v>
      </c>
      <c r="N174" s="232"/>
      <c r="O174" s="232"/>
      <c r="P174" s="221">
        <v>0</v>
      </c>
      <c r="Q174" s="232"/>
    </row>
    <row r="175" spans="1:17">
      <c r="A175" s="133" t="s">
        <v>599</v>
      </c>
      <c r="B175" s="220" t="s">
        <v>192</v>
      </c>
      <c r="C175" s="232"/>
      <c r="D175" s="232"/>
      <c r="E175" s="232"/>
      <c r="F175" s="220"/>
      <c r="G175" s="232"/>
      <c r="H175" s="134">
        <v>200</v>
      </c>
      <c r="I175" s="134">
        <v>0</v>
      </c>
      <c r="J175" s="221">
        <f t="shared" si="2"/>
        <v>0</v>
      </c>
      <c r="K175" s="221"/>
      <c r="L175" s="221"/>
      <c r="M175" s="221">
        <v>0</v>
      </c>
      <c r="N175" s="232"/>
      <c r="O175" s="232"/>
      <c r="P175" s="221">
        <v>0</v>
      </c>
      <c r="Q175" s="232"/>
    </row>
    <row r="176" spans="1:17">
      <c r="A176" s="133" t="s">
        <v>607</v>
      </c>
      <c r="B176" s="220" t="s">
        <v>194</v>
      </c>
      <c r="C176" s="232"/>
      <c r="D176" s="232"/>
      <c r="E176" s="232"/>
      <c r="F176" s="220"/>
      <c r="G176" s="232"/>
      <c r="H176" s="134">
        <v>3400</v>
      </c>
      <c r="I176" s="134">
        <v>0</v>
      </c>
      <c r="J176" s="221">
        <f t="shared" si="2"/>
        <v>0</v>
      </c>
      <c r="K176" s="221"/>
      <c r="L176" s="221"/>
      <c r="M176" s="221">
        <v>0</v>
      </c>
      <c r="N176" s="232"/>
      <c r="O176" s="232"/>
      <c r="P176" s="221">
        <v>0</v>
      </c>
      <c r="Q176" s="232"/>
    </row>
    <row r="177" spans="1:17">
      <c r="A177" s="133" t="s">
        <v>607</v>
      </c>
      <c r="B177" s="220" t="s">
        <v>194</v>
      </c>
      <c r="C177" s="232"/>
      <c r="D177" s="232"/>
      <c r="E177" s="232"/>
      <c r="F177" s="220"/>
      <c r="G177" s="232"/>
      <c r="H177" s="134">
        <v>3400</v>
      </c>
      <c r="I177" s="134">
        <v>0</v>
      </c>
      <c r="J177" s="221">
        <f t="shared" si="2"/>
        <v>0</v>
      </c>
      <c r="K177" s="221"/>
      <c r="L177" s="221"/>
      <c r="M177" s="221">
        <v>0</v>
      </c>
      <c r="N177" s="232"/>
      <c r="O177" s="232"/>
      <c r="P177" s="221">
        <v>0</v>
      </c>
      <c r="Q177" s="232"/>
    </row>
    <row r="178" spans="1:17" ht="15" customHeight="1">
      <c r="A178" s="133" t="s">
        <v>600</v>
      </c>
      <c r="B178" s="220" t="s">
        <v>196</v>
      </c>
      <c r="C178" s="232"/>
      <c r="D178" s="232"/>
      <c r="E178" s="232"/>
      <c r="F178" s="220"/>
      <c r="G178" s="232"/>
      <c r="H178" s="134">
        <v>2357.2600000000002</v>
      </c>
      <c r="I178" s="134">
        <v>882.88</v>
      </c>
      <c r="J178" s="221">
        <f t="shared" si="2"/>
        <v>37.453653818416292</v>
      </c>
      <c r="K178" s="221"/>
      <c r="L178" s="221"/>
      <c r="M178" s="221">
        <v>882.88</v>
      </c>
      <c r="N178" s="232"/>
      <c r="O178" s="232"/>
      <c r="P178" s="221">
        <v>0</v>
      </c>
      <c r="Q178" s="232"/>
    </row>
    <row r="179" spans="1:17" ht="15" customHeight="1">
      <c r="A179" s="133" t="s">
        <v>600</v>
      </c>
      <c r="B179" s="220" t="s">
        <v>196</v>
      </c>
      <c r="C179" s="232"/>
      <c r="D179" s="232"/>
      <c r="E179" s="232"/>
      <c r="F179" s="220"/>
      <c r="G179" s="232"/>
      <c r="H179" s="134">
        <v>2357.2600000000002</v>
      </c>
      <c r="I179" s="134">
        <v>882.88</v>
      </c>
      <c r="J179" s="221">
        <f t="shared" si="2"/>
        <v>37.453653818416292</v>
      </c>
      <c r="K179" s="221"/>
      <c r="L179" s="221"/>
      <c r="M179" s="221">
        <v>882.88</v>
      </c>
      <c r="N179" s="232"/>
      <c r="O179" s="232"/>
      <c r="P179" s="221">
        <v>0</v>
      </c>
      <c r="Q179" s="232"/>
    </row>
    <row r="180" spans="1:17" ht="15" customHeight="1">
      <c r="A180" s="133" t="s">
        <v>601</v>
      </c>
      <c r="B180" s="220" t="s">
        <v>198</v>
      </c>
      <c r="C180" s="232"/>
      <c r="D180" s="232"/>
      <c r="E180" s="232"/>
      <c r="F180" s="220"/>
      <c r="G180" s="232"/>
      <c r="H180" s="134">
        <v>18950</v>
      </c>
      <c r="I180" s="134">
        <v>15900</v>
      </c>
      <c r="J180" s="221">
        <f t="shared" si="2"/>
        <v>83.905013192612131</v>
      </c>
      <c r="K180" s="221"/>
      <c r="L180" s="221"/>
      <c r="M180" s="221">
        <v>15900</v>
      </c>
      <c r="N180" s="232"/>
      <c r="O180" s="232"/>
      <c r="P180" s="221">
        <v>0</v>
      </c>
      <c r="Q180" s="232"/>
    </row>
    <row r="181" spans="1:17" ht="15" customHeight="1">
      <c r="A181" s="133" t="s">
        <v>601</v>
      </c>
      <c r="B181" s="220" t="s">
        <v>198</v>
      </c>
      <c r="C181" s="232"/>
      <c r="D181" s="232"/>
      <c r="E181" s="232"/>
      <c r="F181" s="220"/>
      <c r="G181" s="232"/>
      <c r="H181" s="134">
        <v>17400</v>
      </c>
      <c r="I181" s="134">
        <v>14700</v>
      </c>
      <c r="J181" s="221">
        <f t="shared" si="2"/>
        <v>84.482758620689651</v>
      </c>
      <c r="K181" s="221"/>
      <c r="L181" s="221"/>
      <c r="M181" s="221">
        <v>14700</v>
      </c>
      <c r="N181" s="232"/>
      <c r="O181" s="232"/>
      <c r="P181" s="221">
        <v>0</v>
      </c>
      <c r="Q181" s="232"/>
    </row>
    <row r="182" spans="1:17" ht="15" customHeight="1">
      <c r="A182" s="133" t="s">
        <v>601</v>
      </c>
      <c r="B182" s="220" t="s">
        <v>198</v>
      </c>
      <c r="C182" s="232"/>
      <c r="D182" s="232"/>
      <c r="E182" s="232"/>
      <c r="F182" s="220"/>
      <c r="G182" s="232"/>
      <c r="H182" s="134">
        <v>0</v>
      </c>
      <c r="I182" s="134">
        <v>0</v>
      </c>
      <c r="J182" s="221">
        <v>0</v>
      </c>
      <c r="K182" s="221"/>
      <c r="L182" s="221"/>
      <c r="M182" s="221">
        <v>0</v>
      </c>
      <c r="N182" s="232"/>
      <c r="O182" s="232"/>
      <c r="P182" s="221">
        <v>0</v>
      </c>
      <c r="Q182" s="232"/>
    </row>
    <row r="183" spans="1:17" ht="15" customHeight="1">
      <c r="A183" s="133" t="s">
        <v>601</v>
      </c>
      <c r="B183" s="220" t="s">
        <v>198</v>
      </c>
      <c r="C183" s="232"/>
      <c r="D183" s="232"/>
      <c r="E183" s="232"/>
      <c r="F183" s="220"/>
      <c r="G183" s="232"/>
      <c r="H183" s="134">
        <v>1550</v>
      </c>
      <c r="I183" s="134">
        <v>1200</v>
      </c>
      <c r="J183" s="221">
        <f t="shared" si="2"/>
        <v>77.41935483870968</v>
      </c>
      <c r="K183" s="221"/>
      <c r="L183" s="221"/>
      <c r="M183" s="221">
        <v>1200</v>
      </c>
      <c r="N183" s="232"/>
      <c r="O183" s="232"/>
      <c r="P183" s="221">
        <v>0</v>
      </c>
      <c r="Q183" s="232"/>
    </row>
    <row r="184" spans="1:17" ht="15" customHeight="1">
      <c r="A184" s="133" t="s">
        <v>601</v>
      </c>
      <c r="B184" s="220" t="s">
        <v>198</v>
      </c>
      <c r="C184" s="232"/>
      <c r="D184" s="232"/>
      <c r="E184" s="232"/>
      <c r="F184" s="220"/>
      <c r="G184" s="232"/>
      <c r="H184" s="134">
        <v>0</v>
      </c>
      <c r="I184" s="134">
        <v>0</v>
      </c>
      <c r="J184" s="221">
        <v>0</v>
      </c>
      <c r="K184" s="221"/>
      <c r="L184" s="221"/>
      <c r="M184" s="221">
        <v>0</v>
      </c>
      <c r="N184" s="232"/>
      <c r="O184" s="232"/>
      <c r="P184" s="221">
        <v>0</v>
      </c>
      <c r="Q184" s="232"/>
    </row>
    <row r="185" spans="1:17" ht="15" customHeight="1">
      <c r="A185" s="133" t="s">
        <v>602</v>
      </c>
      <c r="B185" s="220" t="s">
        <v>200</v>
      </c>
      <c r="C185" s="232"/>
      <c r="D185" s="232"/>
      <c r="E185" s="232"/>
      <c r="F185" s="220"/>
      <c r="G185" s="232"/>
      <c r="H185" s="134">
        <v>1900</v>
      </c>
      <c r="I185" s="134">
        <v>2860.08</v>
      </c>
      <c r="J185" s="221">
        <f t="shared" si="2"/>
        <v>150.53052631578947</v>
      </c>
      <c r="K185" s="221"/>
      <c r="L185" s="221"/>
      <c r="M185" s="221">
        <v>2860.08</v>
      </c>
      <c r="N185" s="232"/>
      <c r="O185" s="232"/>
      <c r="P185" s="221">
        <v>0</v>
      </c>
      <c r="Q185" s="232"/>
    </row>
    <row r="186" spans="1:17" ht="15" customHeight="1">
      <c r="A186" s="133" t="s">
        <v>602</v>
      </c>
      <c r="B186" s="220" t="s">
        <v>200</v>
      </c>
      <c r="C186" s="232"/>
      <c r="D186" s="232"/>
      <c r="E186" s="232"/>
      <c r="F186" s="220"/>
      <c r="G186" s="232"/>
      <c r="H186" s="134">
        <v>400</v>
      </c>
      <c r="I186" s="134">
        <v>2458.08</v>
      </c>
      <c r="J186" s="221">
        <f t="shared" si="2"/>
        <v>614.52</v>
      </c>
      <c r="K186" s="221"/>
      <c r="L186" s="221"/>
      <c r="M186" s="221">
        <v>2458.08</v>
      </c>
      <c r="N186" s="232"/>
      <c r="O186" s="232"/>
      <c r="P186" s="221">
        <v>0</v>
      </c>
      <c r="Q186" s="232"/>
    </row>
    <row r="187" spans="1:17" ht="15" customHeight="1">
      <c r="A187" s="133" t="s">
        <v>602</v>
      </c>
      <c r="B187" s="220" t="s">
        <v>200</v>
      </c>
      <c r="C187" s="232"/>
      <c r="D187" s="232"/>
      <c r="E187" s="232"/>
      <c r="F187" s="220"/>
      <c r="G187" s="232"/>
      <c r="H187" s="134">
        <v>520</v>
      </c>
      <c r="I187" s="134">
        <v>108.99</v>
      </c>
      <c r="J187" s="221">
        <f t="shared" si="2"/>
        <v>20.959615384615386</v>
      </c>
      <c r="K187" s="221"/>
      <c r="L187" s="221"/>
      <c r="M187" s="221">
        <v>108.99</v>
      </c>
      <c r="N187" s="232"/>
      <c r="O187" s="232"/>
      <c r="P187" s="221">
        <v>0</v>
      </c>
      <c r="Q187" s="232"/>
    </row>
    <row r="188" spans="1:17" ht="15" customHeight="1">
      <c r="A188" s="133" t="s">
        <v>602</v>
      </c>
      <c r="B188" s="220" t="s">
        <v>200</v>
      </c>
      <c r="C188" s="232"/>
      <c r="D188" s="232"/>
      <c r="E188" s="232"/>
      <c r="F188" s="220"/>
      <c r="G188" s="232"/>
      <c r="H188" s="134">
        <v>100</v>
      </c>
      <c r="I188" s="134">
        <v>19.25</v>
      </c>
      <c r="J188" s="221">
        <f t="shared" si="2"/>
        <v>19.25</v>
      </c>
      <c r="K188" s="221"/>
      <c r="L188" s="221"/>
      <c r="M188" s="221">
        <v>19.25</v>
      </c>
      <c r="N188" s="232"/>
      <c r="O188" s="232"/>
      <c r="P188" s="221">
        <v>0</v>
      </c>
      <c r="Q188" s="232"/>
    </row>
    <row r="189" spans="1:17" ht="15" customHeight="1">
      <c r="A189" s="133" t="s">
        <v>602</v>
      </c>
      <c r="B189" s="220" t="s">
        <v>200</v>
      </c>
      <c r="C189" s="232"/>
      <c r="D189" s="232"/>
      <c r="E189" s="232"/>
      <c r="F189" s="220"/>
      <c r="G189" s="232"/>
      <c r="H189" s="134">
        <v>370</v>
      </c>
      <c r="I189" s="134">
        <v>273.76</v>
      </c>
      <c r="J189" s="221">
        <f t="shared" si="2"/>
        <v>73.98918918918919</v>
      </c>
      <c r="K189" s="221"/>
      <c r="L189" s="221"/>
      <c r="M189" s="221">
        <v>273.76</v>
      </c>
      <c r="N189" s="232"/>
      <c r="O189" s="232"/>
      <c r="P189" s="221">
        <v>0</v>
      </c>
      <c r="Q189" s="232"/>
    </row>
    <row r="190" spans="1:17" ht="15" customHeight="1">
      <c r="A190" s="133" t="s">
        <v>602</v>
      </c>
      <c r="B190" s="220" t="s">
        <v>200</v>
      </c>
      <c r="C190" s="232"/>
      <c r="D190" s="232"/>
      <c r="E190" s="232"/>
      <c r="F190" s="220"/>
      <c r="G190" s="232"/>
      <c r="H190" s="134">
        <v>80</v>
      </c>
      <c r="I190" s="134">
        <v>0</v>
      </c>
      <c r="J190" s="221">
        <f t="shared" si="2"/>
        <v>0</v>
      </c>
      <c r="K190" s="221"/>
      <c r="L190" s="221"/>
      <c r="M190" s="221">
        <v>0</v>
      </c>
      <c r="N190" s="232"/>
      <c r="O190" s="232"/>
      <c r="P190" s="221">
        <v>0</v>
      </c>
      <c r="Q190" s="232"/>
    </row>
    <row r="191" spans="1:17" ht="15" customHeight="1">
      <c r="A191" s="133" t="s">
        <v>602</v>
      </c>
      <c r="B191" s="220" t="s">
        <v>200</v>
      </c>
      <c r="C191" s="232"/>
      <c r="D191" s="232"/>
      <c r="E191" s="232"/>
      <c r="F191" s="220"/>
      <c r="G191" s="232"/>
      <c r="H191" s="134">
        <v>65</v>
      </c>
      <c r="I191" s="134">
        <v>0</v>
      </c>
      <c r="J191" s="221">
        <f t="shared" si="2"/>
        <v>0</v>
      </c>
      <c r="K191" s="221"/>
      <c r="L191" s="221"/>
      <c r="M191" s="221">
        <v>0</v>
      </c>
      <c r="N191" s="232"/>
      <c r="O191" s="232"/>
      <c r="P191" s="221">
        <v>0</v>
      </c>
      <c r="Q191" s="232"/>
    </row>
    <row r="192" spans="1:17" ht="15" customHeight="1">
      <c r="A192" s="133" t="s">
        <v>602</v>
      </c>
      <c r="B192" s="220" t="s">
        <v>200</v>
      </c>
      <c r="C192" s="232"/>
      <c r="D192" s="232"/>
      <c r="E192" s="232"/>
      <c r="F192" s="220"/>
      <c r="G192" s="232"/>
      <c r="H192" s="134">
        <v>365</v>
      </c>
      <c r="I192" s="134">
        <v>0</v>
      </c>
      <c r="J192" s="221">
        <f t="shared" si="2"/>
        <v>0</v>
      </c>
      <c r="K192" s="221"/>
      <c r="L192" s="221"/>
      <c r="M192" s="221">
        <v>0</v>
      </c>
      <c r="N192" s="232"/>
      <c r="O192" s="232"/>
      <c r="P192" s="221">
        <v>0</v>
      </c>
      <c r="Q192" s="232"/>
    </row>
    <row r="193" spans="1:17" ht="15" customHeight="1">
      <c r="A193" s="133" t="s">
        <v>603</v>
      </c>
      <c r="B193" s="220" t="s">
        <v>86</v>
      </c>
      <c r="C193" s="232"/>
      <c r="D193" s="232"/>
      <c r="E193" s="232"/>
      <c r="F193" s="220"/>
      <c r="G193" s="232"/>
      <c r="H193" s="134">
        <v>149537</v>
      </c>
      <c r="I193" s="134">
        <v>94244.34</v>
      </c>
      <c r="J193" s="221">
        <f t="shared" si="2"/>
        <v>63.024094371292719</v>
      </c>
      <c r="K193" s="221"/>
      <c r="L193" s="221"/>
      <c r="M193" s="221">
        <v>94244.34</v>
      </c>
      <c r="N193" s="232"/>
      <c r="O193" s="232"/>
      <c r="P193" s="221">
        <v>0</v>
      </c>
      <c r="Q193" s="232"/>
    </row>
    <row r="194" spans="1:17" ht="15" customHeight="1">
      <c r="A194" s="133" t="s">
        <v>603</v>
      </c>
      <c r="B194" s="220" t="s">
        <v>86</v>
      </c>
      <c r="C194" s="232"/>
      <c r="D194" s="232"/>
      <c r="E194" s="232"/>
      <c r="F194" s="220"/>
      <c r="G194" s="232"/>
      <c r="H194" s="134">
        <v>145995</v>
      </c>
      <c r="I194" s="134">
        <v>92082.77</v>
      </c>
      <c r="J194" s="221">
        <f t="shared" si="2"/>
        <v>63.07255042980924</v>
      </c>
      <c r="K194" s="221"/>
      <c r="L194" s="221"/>
      <c r="M194" s="221">
        <v>92082.77</v>
      </c>
      <c r="N194" s="232"/>
      <c r="O194" s="232"/>
      <c r="P194" s="221">
        <v>0</v>
      </c>
      <c r="Q194" s="232"/>
    </row>
    <row r="195" spans="1:17" ht="15" customHeight="1">
      <c r="A195" s="133" t="s">
        <v>603</v>
      </c>
      <c r="B195" s="220" t="s">
        <v>86</v>
      </c>
      <c r="C195" s="232"/>
      <c r="D195" s="232"/>
      <c r="E195" s="232"/>
      <c r="F195" s="220"/>
      <c r="G195" s="232"/>
      <c r="H195" s="134">
        <v>1750</v>
      </c>
      <c r="I195" s="134">
        <v>1632.89</v>
      </c>
      <c r="J195" s="221">
        <f t="shared" si="2"/>
        <v>93.308000000000007</v>
      </c>
      <c r="K195" s="221"/>
      <c r="L195" s="221"/>
      <c r="M195" s="221">
        <v>1632.89</v>
      </c>
      <c r="N195" s="232"/>
      <c r="O195" s="232"/>
      <c r="P195" s="221">
        <v>0</v>
      </c>
      <c r="Q195" s="232"/>
    </row>
    <row r="196" spans="1:17" ht="15" customHeight="1">
      <c r="A196" s="133" t="s">
        <v>603</v>
      </c>
      <c r="B196" s="220" t="s">
        <v>86</v>
      </c>
      <c r="C196" s="232"/>
      <c r="D196" s="232"/>
      <c r="E196" s="232"/>
      <c r="F196" s="220"/>
      <c r="G196" s="232"/>
      <c r="H196" s="134">
        <v>335</v>
      </c>
      <c r="I196" s="134">
        <v>288.14</v>
      </c>
      <c r="J196" s="221">
        <f t="shared" si="2"/>
        <v>86.011940298507454</v>
      </c>
      <c r="K196" s="221"/>
      <c r="L196" s="221"/>
      <c r="M196" s="221">
        <v>288.14</v>
      </c>
      <c r="N196" s="232"/>
      <c r="O196" s="232"/>
      <c r="P196" s="221">
        <v>0</v>
      </c>
      <c r="Q196" s="232"/>
    </row>
    <row r="197" spans="1:17" ht="15" customHeight="1">
      <c r="A197" s="133" t="s">
        <v>603</v>
      </c>
      <c r="B197" s="220" t="s">
        <v>86</v>
      </c>
      <c r="C197" s="232"/>
      <c r="D197" s="232"/>
      <c r="E197" s="232"/>
      <c r="F197" s="220"/>
      <c r="G197" s="232"/>
      <c r="H197" s="134">
        <v>300</v>
      </c>
      <c r="I197" s="134">
        <v>240.54</v>
      </c>
      <c r="J197" s="221">
        <f t="shared" si="2"/>
        <v>80.179999999999993</v>
      </c>
      <c r="K197" s="221"/>
      <c r="L197" s="221"/>
      <c r="M197" s="221">
        <v>240.54</v>
      </c>
      <c r="N197" s="232"/>
      <c r="O197" s="232"/>
      <c r="P197" s="221">
        <v>0</v>
      </c>
      <c r="Q197" s="232"/>
    </row>
    <row r="198" spans="1:17" ht="15" customHeight="1">
      <c r="A198" s="133" t="s">
        <v>603</v>
      </c>
      <c r="B198" s="220" t="s">
        <v>86</v>
      </c>
      <c r="C198" s="232"/>
      <c r="D198" s="232"/>
      <c r="E198" s="232"/>
      <c r="F198" s="220"/>
      <c r="G198" s="232"/>
      <c r="H198" s="134">
        <v>200</v>
      </c>
      <c r="I198" s="134">
        <v>0</v>
      </c>
      <c r="J198" s="221">
        <f t="shared" si="2"/>
        <v>0</v>
      </c>
      <c r="K198" s="221"/>
      <c r="L198" s="221"/>
      <c r="M198" s="221">
        <v>0</v>
      </c>
      <c r="N198" s="232"/>
      <c r="O198" s="232"/>
      <c r="P198" s="221">
        <v>0</v>
      </c>
      <c r="Q198" s="232"/>
    </row>
    <row r="199" spans="1:17" ht="15" customHeight="1">
      <c r="A199" s="133" t="s">
        <v>603</v>
      </c>
      <c r="B199" s="220" t="s">
        <v>86</v>
      </c>
      <c r="C199" s="232"/>
      <c r="D199" s="232"/>
      <c r="E199" s="232"/>
      <c r="F199" s="220"/>
      <c r="G199" s="232"/>
      <c r="H199" s="134">
        <v>132</v>
      </c>
      <c r="I199" s="134">
        <v>0</v>
      </c>
      <c r="J199" s="221">
        <f t="shared" si="2"/>
        <v>0</v>
      </c>
      <c r="K199" s="221"/>
      <c r="L199" s="221"/>
      <c r="M199" s="221">
        <v>0</v>
      </c>
      <c r="N199" s="232"/>
      <c r="O199" s="232"/>
      <c r="P199" s="221">
        <v>0</v>
      </c>
      <c r="Q199" s="232"/>
    </row>
    <row r="200" spans="1:17" ht="15" customHeight="1">
      <c r="A200" s="133" t="s">
        <v>603</v>
      </c>
      <c r="B200" s="220" t="s">
        <v>86</v>
      </c>
      <c r="C200" s="232"/>
      <c r="D200" s="232"/>
      <c r="E200" s="232"/>
      <c r="F200" s="220"/>
      <c r="G200" s="232"/>
      <c r="H200" s="134">
        <v>825</v>
      </c>
      <c r="I200" s="134">
        <v>0</v>
      </c>
      <c r="J200" s="221">
        <f t="shared" si="2"/>
        <v>0</v>
      </c>
      <c r="K200" s="221"/>
      <c r="L200" s="221"/>
      <c r="M200" s="221">
        <v>0</v>
      </c>
      <c r="N200" s="232"/>
      <c r="O200" s="232"/>
      <c r="P200" s="221">
        <v>0</v>
      </c>
      <c r="Q200" s="232"/>
    </row>
    <row r="201" spans="1:17" ht="15" customHeight="1">
      <c r="A201" s="133" t="s">
        <v>612</v>
      </c>
      <c r="B201" s="220" t="s">
        <v>219</v>
      </c>
      <c r="C201" s="232"/>
      <c r="D201" s="232"/>
      <c r="E201" s="232"/>
      <c r="F201" s="220"/>
      <c r="G201" s="232"/>
      <c r="H201" s="134">
        <v>2875.78</v>
      </c>
      <c r="I201" s="134">
        <v>1600.94</v>
      </c>
      <c r="J201" s="221">
        <f t="shared" si="2"/>
        <v>55.669766115627759</v>
      </c>
      <c r="K201" s="221"/>
      <c r="L201" s="221"/>
      <c r="M201" s="221">
        <v>1600.94</v>
      </c>
      <c r="N201" s="232"/>
      <c r="O201" s="232"/>
      <c r="P201" s="221">
        <v>0</v>
      </c>
      <c r="Q201" s="232"/>
    </row>
    <row r="202" spans="1:17" ht="15" customHeight="1">
      <c r="A202" s="133" t="s">
        <v>612</v>
      </c>
      <c r="B202" s="220" t="s">
        <v>219</v>
      </c>
      <c r="C202" s="232"/>
      <c r="D202" s="232"/>
      <c r="E202" s="232"/>
      <c r="F202" s="220"/>
      <c r="G202" s="232"/>
      <c r="H202" s="134">
        <v>1400</v>
      </c>
      <c r="I202" s="134">
        <v>1240.94</v>
      </c>
      <c r="J202" s="221">
        <f t="shared" si="2"/>
        <v>88.638571428571439</v>
      </c>
      <c r="K202" s="221"/>
      <c r="L202" s="221"/>
      <c r="M202" s="221">
        <v>1240.94</v>
      </c>
      <c r="N202" s="232"/>
      <c r="O202" s="232"/>
      <c r="P202" s="221">
        <v>0</v>
      </c>
      <c r="Q202" s="232"/>
    </row>
    <row r="203" spans="1:17" ht="15" customHeight="1">
      <c r="A203" s="133" t="s">
        <v>612</v>
      </c>
      <c r="B203" s="220" t="s">
        <v>219</v>
      </c>
      <c r="C203" s="232"/>
      <c r="D203" s="232"/>
      <c r="E203" s="232"/>
      <c r="F203" s="220"/>
      <c r="G203" s="232"/>
      <c r="H203" s="134">
        <v>185.78</v>
      </c>
      <c r="I203" s="134">
        <v>0</v>
      </c>
      <c r="J203" s="221">
        <f t="shared" si="2"/>
        <v>0</v>
      </c>
      <c r="K203" s="221"/>
      <c r="L203" s="221"/>
      <c r="M203" s="221">
        <v>0</v>
      </c>
      <c r="N203" s="232"/>
      <c r="O203" s="232"/>
      <c r="P203" s="221">
        <v>0</v>
      </c>
      <c r="Q203" s="232"/>
    </row>
    <row r="204" spans="1:17" ht="15" customHeight="1">
      <c r="A204" s="133" t="s">
        <v>612</v>
      </c>
      <c r="B204" s="220" t="s">
        <v>219</v>
      </c>
      <c r="C204" s="232"/>
      <c r="D204" s="232"/>
      <c r="E204" s="232"/>
      <c r="F204" s="220"/>
      <c r="G204" s="232"/>
      <c r="H204" s="134">
        <v>1290</v>
      </c>
      <c r="I204" s="134">
        <v>360</v>
      </c>
      <c r="J204" s="221">
        <f t="shared" si="2"/>
        <v>27.906976744186046</v>
      </c>
      <c r="K204" s="221"/>
      <c r="L204" s="221"/>
      <c r="M204" s="221">
        <v>360</v>
      </c>
      <c r="N204" s="232"/>
      <c r="O204" s="232"/>
      <c r="P204" s="221">
        <v>0</v>
      </c>
      <c r="Q204" s="232"/>
    </row>
    <row r="205" spans="1:17" ht="15" customHeight="1">
      <c r="A205" s="133" t="s">
        <v>650</v>
      </c>
      <c r="B205" s="220" t="s">
        <v>420</v>
      </c>
      <c r="C205" s="232"/>
      <c r="D205" s="232"/>
      <c r="E205" s="232"/>
      <c r="F205" s="220"/>
      <c r="G205" s="232"/>
      <c r="H205" s="134">
        <v>360</v>
      </c>
      <c r="I205" s="134">
        <v>210</v>
      </c>
      <c r="J205" s="221">
        <f t="shared" si="2"/>
        <v>58.333333333333336</v>
      </c>
      <c r="K205" s="221"/>
      <c r="L205" s="221"/>
      <c r="M205" s="221">
        <v>210</v>
      </c>
      <c r="N205" s="232"/>
      <c r="O205" s="232"/>
      <c r="P205" s="221">
        <v>0</v>
      </c>
      <c r="Q205" s="232"/>
    </row>
    <row r="206" spans="1:17" ht="15" customHeight="1">
      <c r="A206" s="133" t="s">
        <v>650</v>
      </c>
      <c r="B206" s="220" t="s">
        <v>420</v>
      </c>
      <c r="C206" s="232"/>
      <c r="D206" s="232"/>
      <c r="E206" s="232"/>
      <c r="F206" s="220"/>
      <c r="G206" s="232"/>
      <c r="H206" s="134">
        <v>150</v>
      </c>
      <c r="I206" s="134">
        <v>0</v>
      </c>
      <c r="J206" s="221">
        <f t="shared" si="2"/>
        <v>0</v>
      </c>
      <c r="K206" s="221"/>
      <c r="L206" s="221"/>
      <c r="M206" s="221">
        <v>0</v>
      </c>
      <c r="N206" s="232"/>
      <c r="O206" s="232"/>
      <c r="P206" s="221">
        <v>0</v>
      </c>
      <c r="Q206" s="232"/>
    </row>
    <row r="207" spans="1:17" ht="15" customHeight="1">
      <c r="A207" s="133" t="s">
        <v>650</v>
      </c>
      <c r="B207" s="220" t="s">
        <v>420</v>
      </c>
      <c r="C207" s="232"/>
      <c r="D207" s="232"/>
      <c r="E207" s="232"/>
      <c r="F207" s="220"/>
      <c r="G207" s="232"/>
      <c r="H207" s="134">
        <v>210</v>
      </c>
      <c r="I207" s="134">
        <v>210</v>
      </c>
      <c r="J207" s="221">
        <f t="shared" si="2"/>
        <v>100</v>
      </c>
      <c r="K207" s="221"/>
      <c r="L207" s="221"/>
      <c r="M207" s="221">
        <v>210</v>
      </c>
      <c r="N207" s="232"/>
      <c r="O207" s="232"/>
      <c r="P207" s="221">
        <v>0</v>
      </c>
      <c r="Q207" s="232"/>
    </row>
    <row r="208" spans="1:17" ht="15" customHeight="1">
      <c r="A208" s="133" t="s">
        <v>613</v>
      </c>
      <c r="B208" s="220" t="s">
        <v>221</v>
      </c>
      <c r="C208" s="232"/>
      <c r="D208" s="232"/>
      <c r="E208" s="232"/>
      <c r="F208" s="220"/>
      <c r="G208" s="232"/>
      <c r="H208" s="134">
        <v>2250</v>
      </c>
      <c r="I208" s="134">
        <v>934</v>
      </c>
      <c r="J208" s="221">
        <f t="shared" si="2"/>
        <v>41.511111111111113</v>
      </c>
      <c r="K208" s="221"/>
      <c r="L208" s="221"/>
      <c r="M208" s="221">
        <v>934</v>
      </c>
      <c r="N208" s="232"/>
      <c r="O208" s="232"/>
      <c r="P208" s="221">
        <v>0</v>
      </c>
      <c r="Q208" s="232"/>
    </row>
    <row r="209" spans="1:17" ht="15" customHeight="1">
      <c r="A209" s="133" t="s">
        <v>613</v>
      </c>
      <c r="B209" s="220" t="s">
        <v>221</v>
      </c>
      <c r="C209" s="232"/>
      <c r="D209" s="232"/>
      <c r="E209" s="232"/>
      <c r="F209" s="220"/>
      <c r="G209" s="232"/>
      <c r="H209" s="134">
        <v>2250</v>
      </c>
      <c r="I209" s="134">
        <v>934</v>
      </c>
      <c r="J209" s="221">
        <f t="shared" si="2"/>
        <v>41.511111111111113</v>
      </c>
      <c r="K209" s="221"/>
      <c r="L209" s="221"/>
      <c r="M209" s="221">
        <v>934</v>
      </c>
      <c r="N209" s="232"/>
      <c r="O209" s="232"/>
      <c r="P209" s="221">
        <v>0</v>
      </c>
      <c r="Q209" s="232"/>
    </row>
    <row r="210" spans="1:17" ht="15" customHeight="1">
      <c r="A210" s="133" t="s">
        <v>614</v>
      </c>
      <c r="B210" s="220" t="s">
        <v>223</v>
      </c>
      <c r="C210" s="232"/>
      <c r="D210" s="232"/>
      <c r="E210" s="232"/>
      <c r="F210" s="220"/>
      <c r="G210" s="232"/>
      <c r="H210" s="134">
        <v>1100</v>
      </c>
      <c r="I210" s="134">
        <v>505.47</v>
      </c>
      <c r="J210" s="221">
        <f t="shared" si="2"/>
        <v>45.951818181818183</v>
      </c>
      <c r="K210" s="221"/>
      <c r="L210" s="221"/>
      <c r="M210" s="221">
        <v>505.47</v>
      </c>
      <c r="N210" s="232"/>
      <c r="O210" s="232"/>
      <c r="P210" s="221">
        <v>0</v>
      </c>
      <c r="Q210" s="232"/>
    </row>
    <row r="211" spans="1:17" ht="15" customHeight="1">
      <c r="A211" s="133" t="s">
        <v>614</v>
      </c>
      <c r="B211" s="220" t="s">
        <v>223</v>
      </c>
      <c r="C211" s="232"/>
      <c r="D211" s="232"/>
      <c r="E211" s="232"/>
      <c r="F211" s="220"/>
      <c r="G211" s="232"/>
      <c r="H211" s="134">
        <v>1100</v>
      </c>
      <c r="I211" s="134">
        <v>493.47</v>
      </c>
      <c r="J211" s="221">
        <f t="shared" si="2"/>
        <v>44.860909090909097</v>
      </c>
      <c r="K211" s="221"/>
      <c r="L211" s="221"/>
      <c r="M211" s="221">
        <v>493.47</v>
      </c>
      <c r="N211" s="232"/>
      <c r="O211" s="232"/>
      <c r="P211" s="221">
        <v>0</v>
      </c>
      <c r="Q211" s="232"/>
    </row>
    <row r="212" spans="1:17" ht="15" customHeight="1">
      <c r="A212" s="133" t="s">
        <v>614</v>
      </c>
      <c r="B212" s="220" t="s">
        <v>223</v>
      </c>
      <c r="C212" s="232"/>
      <c r="D212" s="232"/>
      <c r="E212" s="232"/>
      <c r="F212" s="220"/>
      <c r="G212" s="232"/>
      <c r="H212" s="134">
        <v>0</v>
      </c>
      <c r="I212" s="134">
        <v>12</v>
      </c>
      <c r="J212" s="221">
        <v>0</v>
      </c>
      <c r="K212" s="221"/>
      <c r="L212" s="221"/>
      <c r="M212" s="221">
        <v>12</v>
      </c>
      <c r="N212" s="232"/>
      <c r="O212" s="232"/>
      <c r="P212" s="221">
        <v>0</v>
      </c>
      <c r="Q212" s="232"/>
    </row>
    <row r="213" spans="1:17" ht="22.5" customHeight="1">
      <c r="A213" s="133" t="s">
        <v>651</v>
      </c>
      <c r="B213" s="220" t="s">
        <v>425</v>
      </c>
      <c r="C213" s="232"/>
      <c r="D213" s="232"/>
      <c r="E213" s="232"/>
      <c r="F213" s="220"/>
      <c r="G213" s="232"/>
      <c r="H213" s="134">
        <v>77</v>
      </c>
      <c r="I213" s="134">
        <v>0</v>
      </c>
      <c r="J213" s="221">
        <f t="shared" si="2"/>
        <v>0</v>
      </c>
      <c r="K213" s="221"/>
      <c r="L213" s="221"/>
      <c r="M213" s="221">
        <v>0</v>
      </c>
      <c r="N213" s="232"/>
      <c r="O213" s="232"/>
      <c r="P213" s="221">
        <v>0</v>
      </c>
      <c r="Q213" s="232"/>
    </row>
    <row r="214" spans="1:17" ht="24.75" customHeight="1">
      <c r="A214" s="133" t="s">
        <v>651</v>
      </c>
      <c r="B214" s="220" t="s">
        <v>425</v>
      </c>
      <c r="C214" s="232"/>
      <c r="D214" s="232"/>
      <c r="E214" s="232"/>
      <c r="F214" s="220"/>
      <c r="G214" s="232"/>
      <c r="H214" s="134">
        <v>77</v>
      </c>
      <c r="I214" s="134">
        <v>0</v>
      </c>
      <c r="J214" s="221">
        <f t="shared" si="2"/>
        <v>0</v>
      </c>
      <c r="K214" s="221"/>
      <c r="L214" s="221"/>
      <c r="M214" s="221">
        <v>0</v>
      </c>
      <c r="N214" s="232"/>
      <c r="O214" s="232"/>
      <c r="P214" s="221">
        <v>0</v>
      </c>
      <c r="Q214" s="232"/>
    </row>
    <row r="215" spans="1:17" ht="15" customHeight="1">
      <c r="A215" s="133" t="s">
        <v>615</v>
      </c>
      <c r="B215" s="220" t="s">
        <v>225</v>
      </c>
      <c r="C215" s="232"/>
      <c r="D215" s="232"/>
      <c r="E215" s="232"/>
      <c r="F215" s="220"/>
      <c r="G215" s="232"/>
      <c r="H215" s="134">
        <v>26</v>
      </c>
      <c r="I215" s="134">
        <v>16.350000000000001</v>
      </c>
      <c r="J215" s="221">
        <f t="shared" si="2"/>
        <v>62.884615384615394</v>
      </c>
      <c r="K215" s="221"/>
      <c r="L215" s="221"/>
      <c r="M215" s="221">
        <v>16.350000000000001</v>
      </c>
      <c r="N215" s="232"/>
      <c r="O215" s="232"/>
      <c r="P215" s="221">
        <v>0</v>
      </c>
      <c r="Q215" s="232"/>
    </row>
    <row r="216" spans="1:17" ht="15" customHeight="1">
      <c r="A216" s="133" t="s">
        <v>615</v>
      </c>
      <c r="B216" s="220" t="s">
        <v>225</v>
      </c>
      <c r="C216" s="232"/>
      <c r="D216" s="232"/>
      <c r="E216" s="232"/>
      <c r="F216" s="220"/>
      <c r="G216" s="232"/>
      <c r="H216" s="134">
        <v>26</v>
      </c>
      <c r="I216" s="134">
        <v>16.350000000000001</v>
      </c>
      <c r="J216" s="221">
        <f t="shared" si="2"/>
        <v>62.884615384615394</v>
      </c>
      <c r="K216" s="221"/>
      <c r="L216" s="221"/>
      <c r="M216" s="221">
        <v>16.350000000000001</v>
      </c>
      <c r="N216" s="232"/>
      <c r="O216" s="232"/>
      <c r="P216" s="221">
        <v>0</v>
      </c>
      <c r="Q216" s="232"/>
    </row>
    <row r="217" spans="1:17" ht="15" customHeight="1">
      <c r="A217" s="133" t="s">
        <v>604</v>
      </c>
      <c r="B217" s="220" t="s">
        <v>203</v>
      </c>
      <c r="C217" s="232"/>
      <c r="D217" s="232"/>
      <c r="E217" s="232"/>
      <c r="F217" s="220"/>
      <c r="G217" s="232"/>
      <c r="H217" s="134">
        <v>15461</v>
      </c>
      <c r="I217" s="134">
        <v>6872.69</v>
      </c>
      <c r="J217" s="221">
        <f t="shared" si="2"/>
        <v>44.451781902852332</v>
      </c>
      <c r="K217" s="221"/>
      <c r="L217" s="221"/>
      <c r="M217" s="221">
        <v>6872.69</v>
      </c>
      <c r="N217" s="232"/>
      <c r="O217" s="232"/>
      <c r="P217" s="221">
        <v>0</v>
      </c>
      <c r="Q217" s="232"/>
    </row>
    <row r="218" spans="1:17" ht="15" customHeight="1">
      <c r="A218" s="133" t="s">
        <v>604</v>
      </c>
      <c r="B218" s="220" t="s">
        <v>203</v>
      </c>
      <c r="C218" s="232"/>
      <c r="D218" s="232"/>
      <c r="E218" s="232"/>
      <c r="F218" s="220"/>
      <c r="G218" s="232"/>
      <c r="H218" s="134">
        <v>14201</v>
      </c>
      <c r="I218" s="134">
        <v>6129.13</v>
      </c>
      <c r="J218" s="221">
        <f t="shared" ref="J218:J281" si="3">I218/H218*100</f>
        <v>43.159847898035352</v>
      </c>
      <c r="K218" s="221"/>
      <c r="L218" s="221"/>
      <c r="M218" s="221">
        <v>6129.13</v>
      </c>
      <c r="N218" s="232"/>
      <c r="O218" s="232"/>
      <c r="P218" s="221">
        <v>0</v>
      </c>
      <c r="Q218" s="232"/>
    </row>
    <row r="219" spans="1:17" ht="15" customHeight="1">
      <c r="A219" s="133" t="s">
        <v>604</v>
      </c>
      <c r="B219" s="220" t="s">
        <v>203</v>
      </c>
      <c r="C219" s="232"/>
      <c r="D219" s="232"/>
      <c r="E219" s="232"/>
      <c r="F219" s="220"/>
      <c r="G219" s="232"/>
      <c r="H219" s="134">
        <v>590</v>
      </c>
      <c r="I219" s="134">
        <v>571.47</v>
      </c>
      <c r="J219" s="221">
        <f t="shared" si="3"/>
        <v>96.859322033898309</v>
      </c>
      <c r="K219" s="221"/>
      <c r="L219" s="221"/>
      <c r="M219" s="221">
        <v>571.47</v>
      </c>
      <c r="N219" s="232"/>
      <c r="O219" s="232"/>
      <c r="P219" s="221">
        <v>0</v>
      </c>
      <c r="Q219" s="232"/>
    </row>
    <row r="220" spans="1:17" ht="15" customHeight="1">
      <c r="A220" s="133" t="s">
        <v>604</v>
      </c>
      <c r="B220" s="220" t="s">
        <v>203</v>
      </c>
      <c r="C220" s="232"/>
      <c r="D220" s="232"/>
      <c r="E220" s="232"/>
      <c r="F220" s="220"/>
      <c r="G220" s="232"/>
      <c r="H220" s="134">
        <v>110</v>
      </c>
      <c r="I220" s="134">
        <v>100.85</v>
      </c>
      <c r="J220" s="221">
        <f t="shared" si="3"/>
        <v>91.681818181818173</v>
      </c>
      <c r="K220" s="221"/>
      <c r="L220" s="221"/>
      <c r="M220" s="221">
        <v>100.85</v>
      </c>
      <c r="N220" s="232"/>
      <c r="O220" s="232"/>
      <c r="P220" s="221">
        <v>0</v>
      </c>
      <c r="Q220" s="232"/>
    </row>
    <row r="221" spans="1:17" ht="15" customHeight="1">
      <c r="A221" s="133" t="s">
        <v>604</v>
      </c>
      <c r="B221" s="220" t="s">
        <v>203</v>
      </c>
      <c r="C221" s="232"/>
      <c r="D221" s="232"/>
      <c r="E221" s="232"/>
      <c r="F221" s="220"/>
      <c r="G221" s="232"/>
      <c r="H221" s="134">
        <v>90</v>
      </c>
      <c r="I221" s="134">
        <v>71.239999999999995</v>
      </c>
      <c r="J221" s="221">
        <f t="shared" si="3"/>
        <v>79.155555555555551</v>
      </c>
      <c r="K221" s="221"/>
      <c r="L221" s="221"/>
      <c r="M221" s="221">
        <v>71.239999999999995</v>
      </c>
      <c r="N221" s="232"/>
      <c r="O221" s="232"/>
      <c r="P221" s="221">
        <v>0</v>
      </c>
      <c r="Q221" s="232"/>
    </row>
    <row r="222" spans="1:17" ht="15" customHeight="1">
      <c r="A222" s="133" t="s">
        <v>604</v>
      </c>
      <c r="B222" s="220" t="s">
        <v>203</v>
      </c>
      <c r="C222" s="232"/>
      <c r="D222" s="232"/>
      <c r="E222" s="232"/>
      <c r="F222" s="220"/>
      <c r="G222" s="232"/>
      <c r="H222" s="134">
        <v>60</v>
      </c>
      <c r="I222" s="134">
        <v>0</v>
      </c>
      <c r="J222" s="221">
        <f t="shared" si="3"/>
        <v>0</v>
      </c>
      <c r="K222" s="221"/>
      <c r="L222" s="221"/>
      <c r="M222" s="221">
        <v>0</v>
      </c>
      <c r="N222" s="232"/>
      <c r="O222" s="232"/>
      <c r="P222" s="221">
        <v>0</v>
      </c>
      <c r="Q222" s="232"/>
    </row>
    <row r="223" spans="1:17" ht="15" customHeight="1">
      <c r="A223" s="133" t="s">
        <v>604</v>
      </c>
      <c r="B223" s="220" t="s">
        <v>203</v>
      </c>
      <c r="C223" s="232"/>
      <c r="D223" s="232"/>
      <c r="E223" s="232"/>
      <c r="F223" s="220"/>
      <c r="G223" s="232"/>
      <c r="H223" s="134">
        <v>335</v>
      </c>
      <c r="I223" s="134">
        <v>0</v>
      </c>
      <c r="J223" s="221">
        <f t="shared" si="3"/>
        <v>0</v>
      </c>
      <c r="K223" s="221"/>
      <c r="L223" s="221"/>
      <c r="M223" s="221">
        <v>0</v>
      </c>
      <c r="N223" s="232"/>
      <c r="O223" s="232"/>
      <c r="P223" s="221">
        <v>0</v>
      </c>
      <c r="Q223" s="232"/>
    </row>
    <row r="224" spans="1:17" ht="15" customHeight="1">
      <c r="A224" s="133" t="s">
        <v>604</v>
      </c>
      <c r="B224" s="220" t="s">
        <v>203</v>
      </c>
      <c r="C224" s="232"/>
      <c r="D224" s="232"/>
      <c r="E224" s="232"/>
      <c r="F224" s="220"/>
      <c r="G224" s="232"/>
      <c r="H224" s="134">
        <v>75</v>
      </c>
      <c r="I224" s="134">
        <v>0</v>
      </c>
      <c r="J224" s="221">
        <f t="shared" si="3"/>
        <v>0</v>
      </c>
      <c r="K224" s="221"/>
      <c r="L224" s="221"/>
      <c r="M224" s="221">
        <v>0</v>
      </c>
      <c r="N224" s="232"/>
      <c r="O224" s="232"/>
      <c r="P224" s="221">
        <v>0</v>
      </c>
      <c r="Q224" s="232"/>
    </row>
    <row r="225" spans="1:17" ht="15" customHeight="1">
      <c r="A225" s="133" t="s">
        <v>616</v>
      </c>
      <c r="B225" s="220" t="s">
        <v>227</v>
      </c>
      <c r="C225" s="232"/>
      <c r="D225" s="232"/>
      <c r="E225" s="232"/>
      <c r="F225" s="220"/>
      <c r="G225" s="232"/>
      <c r="H225" s="134">
        <v>453</v>
      </c>
      <c r="I225" s="134">
        <v>247</v>
      </c>
      <c r="J225" s="221">
        <f t="shared" si="3"/>
        <v>54.525386313465788</v>
      </c>
      <c r="K225" s="221"/>
      <c r="L225" s="221"/>
      <c r="M225" s="221">
        <v>247</v>
      </c>
      <c r="N225" s="232"/>
      <c r="O225" s="232"/>
      <c r="P225" s="221">
        <v>0</v>
      </c>
      <c r="Q225" s="232"/>
    </row>
    <row r="226" spans="1:17" ht="15" customHeight="1">
      <c r="A226" s="133" t="s">
        <v>616</v>
      </c>
      <c r="B226" s="220" t="s">
        <v>227</v>
      </c>
      <c r="C226" s="232"/>
      <c r="D226" s="232"/>
      <c r="E226" s="232"/>
      <c r="F226" s="220"/>
      <c r="G226" s="232"/>
      <c r="H226" s="134">
        <v>453</v>
      </c>
      <c r="I226" s="134">
        <v>247</v>
      </c>
      <c r="J226" s="221">
        <f t="shared" si="3"/>
        <v>54.525386313465788</v>
      </c>
      <c r="K226" s="221"/>
      <c r="L226" s="221"/>
      <c r="M226" s="221">
        <v>247</v>
      </c>
      <c r="N226" s="232"/>
      <c r="O226" s="232"/>
      <c r="P226" s="221">
        <v>0</v>
      </c>
      <c r="Q226" s="232"/>
    </row>
    <row r="227" spans="1:17" ht="15" customHeight="1">
      <c r="A227" s="133" t="s">
        <v>652</v>
      </c>
      <c r="B227" s="220" t="s">
        <v>229</v>
      </c>
      <c r="C227" s="232"/>
      <c r="D227" s="232"/>
      <c r="E227" s="232"/>
      <c r="F227" s="220"/>
      <c r="G227" s="232"/>
      <c r="H227" s="134">
        <v>133.38</v>
      </c>
      <c r="I227" s="134">
        <v>0</v>
      </c>
      <c r="J227" s="221">
        <f t="shared" si="3"/>
        <v>0</v>
      </c>
      <c r="K227" s="221"/>
      <c r="L227" s="221"/>
      <c r="M227" s="221">
        <v>0</v>
      </c>
      <c r="N227" s="232"/>
      <c r="O227" s="232"/>
      <c r="P227" s="221">
        <v>0</v>
      </c>
      <c r="Q227" s="232"/>
    </row>
    <row r="228" spans="1:17" ht="15" customHeight="1">
      <c r="A228" s="133" t="s">
        <v>652</v>
      </c>
      <c r="B228" s="220" t="s">
        <v>229</v>
      </c>
      <c r="C228" s="232"/>
      <c r="D228" s="232"/>
      <c r="E228" s="232"/>
      <c r="F228" s="220"/>
      <c r="G228" s="232"/>
      <c r="H228" s="134">
        <v>133.38</v>
      </c>
      <c r="I228" s="134">
        <v>0</v>
      </c>
      <c r="J228" s="221">
        <f t="shared" si="3"/>
        <v>0</v>
      </c>
      <c r="K228" s="221"/>
      <c r="L228" s="221"/>
      <c r="M228" s="221">
        <v>0</v>
      </c>
      <c r="N228" s="232"/>
      <c r="O228" s="232"/>
      <c r="P228" s="221">
        <v>0</v>
      </c>
      <c r="Q228" s="232"/>
    </row>
    <row r="229" spans="1:17" ht="15" customHeight="1">
      <c r="A229" s="133" t="s">
        <v>617</v>
      </c>
      <c r="B229" s="220" t="s">
        <v>231</v>
      </c>
      <c r="C229" s="232"/>
      <c r="D229" s="232"/>
      <c r="E229" s="232"/>
      <c r="F229" s="220"/>
      <c r="G229" s="232"/>
      <c r="H229" s="134">
        <v>4496.34</v>
      </c>
      <c r="I229" s="134">
        <v>2629.09</v>
      </c>
      <c r="J229" s="221">
        <f t="shared" si="3"/>
        <v>58.471779269361299</v>
      </c>
      <c r="K229" s="221"/>
      <c r="L229" s="221"/>
      <c r="M229" s="221">
        <v>2629.09</v>
      </c>
      <c r="N229" s="232"/>
      <c r="O229" s="232"/>
      <c r="P229" s="221">
        <v>0</v>
      </c>
      <c r="Q229" s="232"/>
    </row>
    <row r="230" spans="1:17" ht="15" customHeight="1">
      <c r="A230" s="133" t="s">
        <v>617</v>
      </c>
      <c r="B230" s="220" t="s">
        <v>231</v>
      </c>
      <c r="C230" s="232"/>
      <c r="D230" s="232"/>
      <c r="E230" s="232"/>
      <c r="F230" s="220"/>
      <c r="G230" s="232"/>
      <c r="H230" s="134">
        <v>4000</v>
      </c>
      <c r="I230" s="134">
        <v>2121.11</v>
      </c>
      <c r="J230" s="221">
        <f t="shared" si="3"/>
        <v>53.027750000000005</v>
      </c>
      <c r="K230" s="221"/>
      <c r="L230" s="221"/>
      <c r="M230" s="221">
        <v>2121.11</v>
      </c>
      <c r="N230" s="232"/>
      <c r="O230" s="232"/>
      <c r="P230" s="221">
        <v>0</v>
      </c>
      <c r="Q230" s="232"/>
    </row>
    <row r="231" spans="1:17" ht="15" customHeight="1">
      <c r="A231" s="133" t="s">
        <v>617</v>
      </c>
      <c r="B231" s="220" t="s">
        <v>231</v>
      </c>
      <c r="C231" s="232"/>
      <c r="D231" s="232"/>
      <c r="E231" s="232"/>
      <c r="F231" s="220"/>
      <c r="G231" s="232"/>
      <c r="H231" s="134">
        <v>496.34</v>
      </c>
      <c r="I231" s="134">
        <v>507.98</v>
      </c>
      <c r="J231" s="221">
        <f t="shared" si="3"/>
        <v>102.34516661965588</v>
      </c>
      <c r="K231" s="221"/>
      <c r="L231" s="221"/>
      <c r="M231" s="221">
        <v>507.98</v>
      </c>
      <c r="N231" s="232"/>
      <c r="O231" s="232"/>
      <c r="P231" s="221">
        <v>0</v>
      </c>
      <c r="Q231" s="232"/>
    </row>
    <row r="232" spans="1:17" ht="21.75" customHeight="1">
      <c r="A232" s="133" t="s">
        <v>618</v>
      </c>
      <c r="B232" s="220" t="s">
        <v>233</v>
      </c>
      <c r="C232" s="232"/>
      <c r="D232" s="232"/>
      <c r="E232" s="232"/>
      <c r="F232" s="220"/>
      <c r="G232" s="232"/>
      <c r="H232" s="134">
        <v>1563</v>
      </c>
      <c r="I232" s="134">
        <v>593</v>
      </c>
      <c r="J232" s="221">
        <f t="shared" si="3"/>
        <v>37.939859245041582</v>
      </c>
      <c r="K232" s="221"/>
      <c r="L232" s="221"/>
      <c r="M232" s="221">
        <v>593</v>
      </c>
      <c r="N232" s="232"/>
      <c r="O232" s="232"/>
      <c r="P232" s="221">
        <v>0</v>
      </c>
      <c r="Q232" s="232"/>
    </row>
    <row r="233" spans="1:17" ht="26.25" customHeight="1">
      <c r="A233" s="133" t="s">
        <v>618</v>
      </c>
      <c r="B233" s="220" t="s">
        <v>233</v>
      </c>
      <c r="C233" s="232"/>
      <c r="D233" s="232"/>
      <c r="E233" s="232"/>
      <c r="F233" s="220"/>
      <c r="G233" s="232"/>
      <c r="H233" s="134">
        <v>663</v>
      </c>
      <c r="I233" s="134">
        <v>538</v>
      </c>
      <c r="J233" s="221">
        <f t="shared" si="3"/>
        <v>81.146304675716436</v>
      </c>
      <c r="K233" s="221"/>
      <c r="L233" s="221"/>
      <c r="M233" s="221">
        <v>538</v>
      </c>
      <c r="N233" s="232"/>
      <c r="O233" s="232"/>
      <c r="P233" s="221">
        <v>0</v>
      </c>
      <c r="Q233" s="232"/>
    </row>
    <row r="234" spans="1:17" ht="15" customHeight="1">
      <c r="A234" s="133" t="s">
        <v>618</v>
      </c>
      <c r="B234" s="220" t="s">
        <v>233</v>
      </c>
      <c r="C234" s="232"/>
      <c r="D234" s="232"/>
      <c r="E234" s="232"/>
      <c r="F234" s="220"/>
      <c r="G234" s="232"/>
      <c r="H234" s="134">
        <v>900</v>
      </c>
      <c r="I234" s="134">
        <v>55</v>
      </c>
      <c r="J234" s="221">
        <f t="shared" si="3"/>
        <v>6.1111111111111107</v>
      </c>
      <c r="K234" s="221"/>
      <c r="L234" s="221"/>
      <c r="M234" s="221">
        <v>55</v>
      </c>
      <c r="N234" s="232"/>
      <c r="O234" s="232"/>
      <c r="P234" s="221">
        <v>0</v>
      </c>
      <c r="Q234" s="232"/>
    </row>
    <row r="235" spans="1:17" ht="15" customHeight="1">
      <c r="A235" s="133" t="s">
        <v>619</v>
      </c>
      <c r="B235" s="220" t="s">
        <v>235</v>
      </c>
      <c r="C235" s="232"/>
      <c r="D235" s="232"/>
      <c r="E235" s="232"/>
      <c r="F235" s="220"/>
      <c r="G235" s="232"/>
      <c r="H235" s="134">
        <v>2800</v>
      </c>
      <c r="I235" s="134">
        <v>683.5</v>
      </c>
      <c r="J235" s="221">
        <f t="shared" si="3"/>
        <v>24.410714285714285</v>
      </c>
      <c r="K235" s="221"/>
      <c r="L235" s="221"/>
      <c r="M235" s="221">
        <v>683.5</v>
      </c>
      <c r="N235" s="232"/>
      <c r="O235" s="232"/>
      <c r="P235" s="221">
        <v>0</v>
      </c>
      <c r="Q235" s="232"/>
    </row>
    <row r="236" spans="1:17" ht="15" customHeight="1">
      <c r="A236" s="133" t="s">
        <v>619</v>
      </c>
      <c r="B236" s="220" t="s">
        <v>235</v>
      </c>
      <c r="C236" s="232"/>
      <c r="D236" s="232"/>
      <c r="E236" s="232"/>
      <c r="F236" s="220"/>
      <c r="G236" s="232"/>
      <c r="H236" s="134">
        <v>2800</v>
      </c>
      <c r="I236" s="134">
        <v>683.5</v>
      </c>
      <c r="J236" s="221">
        <f t="shared" si="3"/>
        <v>24.410714285714285</v>
      </c>
      <c r="K236" s="221"/>
      <c r="L236" s="221"/>
      <c r="M236" s="221">
        <v>683.5</v>
      </c>
      <c r="N236" s="232"/>
      <c r="O236" s="232"/>
      <c r="P236" s="221">
        <v>0</v>
      </c>
      <c r="Q236" s="232"/>
    </row>
    <row r="237" spans="1:17" ht="15" customHeight="1">
      <c r="A237" s="133" t="s">
        <v>620</v>
      </c>
      <c r="B237" s="220" t="s">
        <v>237</v>
      </c>
      <c r="C237" s="232"/>
      <c r="D237" s="232"/>
      <c r="E237" s="232"/>
      <c r="F237" s="220"/>
      <c r="G237" s="232"/>
      <c r="H237" s="134">
        <v>1900</v>
      </c>
      <c r="I237" s="134">
        <v>942.52</v>
      </c>
      <c r="J237" s="221">
        <f t="shared" si="3"/>
        <v>49.606315789473683</v>
      </c>
      <c r="K237" s="221"/>
      <c r="L237" s="221"/>
      <c r="M237" s="221">
        <v>942.52</v>
      </c>
      <c r="N237" s="232"/>
      <c r="O237" s="232"/>
      <c r="P237" s="221">
        <v>0</v>
      </c>
      <c r="Q237" s="232"/>
    </row>
    <row r="238" spans="1:17" ht="15" customHeight="1">
      <c r="A238" s="133" t="s">
        <v>620</v>
      </c>
      <c r="B238" s="220" t="s">
        <v>237</v>
      </c>
      <c r="C238" s="232"/>
      <c r="D238" s="232"/>
      <c r="E238" s="232"/>
      <c r="F238" s="220"/>
      <c r="G238" s="232"/>
      <c r="H238" s="134">
        <v>1900</v>
      </c>
      <c r="I238" s="134">
        <v>942.52</v>
      </c>
      <c r="J238" s="221">
        <f t="shared" si="3"/>
        <v>49.606315789473683</v>
      </c>
      <c r="K238" s="221"/>
      <c r="L238" s="221"/>
      <c r="M238" s="221">
        <v>942.52</v>
      </c>
      <c r="N238" s="232"/>
      <c r="O238" s="232"/>
      <c r="P238" s="221">
        <v>0</v>
      </c>
      <c r="Q238" s="232"/>
    </row>
    <row r="239" spans="1:17" ht="15" customHeight="1">
      <c r="A239" s="133" t="s">
        <v>621</v>
      </c>
      <c r="B239" s="220" t="s">
        <v>239</v>
      </c>
      <c r="C239" s="232"/>
      <c r="D239" s="232"/>
      <c r="E239" s="232"/>
      <c r="F239" s="220"/>
      <c r="G239" s="232"/>
      <c r="H239" s="134">
        <v>4100</v>
      </c>
      <c r="I239" s="134">
        <v>1907.43</v>
      </c>
      <c r="J239" s="221">
        <f t="shared" si="3"/>
        <v>46.522682926829269</v>
      </c>
      <c r="K239" s="221"/>
      <c r="L239" s="221"/>
      <c r="M239" s="221">
        <v>1907.43</v>
      </c>
      <c r="N239" s="232"/>
      <c r="O239" s="232"/>
      <c r="P239" s="221">
        <v>0</v>
      </c>
      <c r="Q239" s="232"/>
    </row>
    <row r="240" spans="1:17" ht="15" customHeight="1">
      <c r="A240" s="133" t="s">
        <v>621</v>
      </c>
      <c r="B240" s="220" t="s">
        <v>239</v>
      </c>
      <c r="C240" s="232"/>
      <c r="D240" s="232"/>
      <c r="E240" s="232"/>
      <c r="F240" s="220"/>
      <c r="G240" s="232"/>
      <c r="H240" s="134">
        <v>2000</v>
      </c>
      <c r="I240" s="134">
        <v>328.55</v>
      </c>
      <c r="J240" s="221">
        <f t="shared" si="3"/>
        <v>16.427500000000002</v>
      </c>
      <c r="K240" s="221"/>
      <c r="L240" s="221"/>
      <c r="M240" s="221">
        <v>328.55</v>
      </c>
      <c r="N240" s="232"/>
      <c r="O240" s="232"/>
      <c r="P240" s="221">
        <v>0</v>
      </c>
      <c r="Q240" s="232"/>
    </row>
    <row r="241" spans="1:17" ht="15" customHeight="1">
      <c r="A241" s="133" t="s">
        <v>621</v>
      </c>
      <c r="B241" s="220" t="s">
        <v>239</v>
      </c>
      <c r="C241" s="232"/>
      <c r="D241" s="232"/>
      <c r="E241" s="232"/>
      <c r="F241" s="220"/>
      <c r="G241" s="232"/>
      <c r="H241" s="134">
        <v>2100</v>
      </c>
      <c r="I241" s="134">
        <v>1578.88</v>
      </c>
      <c r="J241" s="221">
        <f t="shared" si="3"/>
        <v>75.184761904761913</v>
      </c>
      <c r="K241" s="221"/>
      <c r="L241" s="221"/>
      <c r="M241" s="221">
        <v>1578.88</v>
      </c>
      <c r="N241" s="232"/>
      <c r="O241" s="232"/>
      <c r="P241" s="221">
        <v>0</v>
      </c>
      <c r="Q241" s="232"/>
    </row>
    <row r="242" spans="1:17">
      <c r="A242" s="133" t="s">
        <v>657</v>
      </c>
      <c r="B242" s="220" t="s">
        <v>241</v>
      </c>
      <c r="C242" s="232"/>
      <c r="D242" s="232"/>
      <c r="E242" s="232"/>
      <c r="F242" s="220"/>
      <c r="G242" s="232"/>
      <c r="H242" s="134">
        <v>5305</v>
      </c>
      <c r="I242" s="134">
        <v>2915.52</v>
      </c>
      <c r="J242" s="221">
        <f t="shared" si="3"/>
        <v>54.957964184731388</v>
      </c>
      <c r="K242" s="221"/>
      <c r="L242" s="221"/>
      <c r="M242" s="221">
        <v>2915.52</v>
      </c>
      <c r="N242" s="232"/>
      <c r="O242" s="232"/>
      <c r="P242" s="221">
        <v>0</v>
      </c>
      <c r="Q242" s="232"/>
    </row>
    <row r="243" spans="1:17">
      <c r="A243" s="133" t="s">
        <v>657</v>
      </c>
      <c r="B243" s="220" t="s">
        <v>241</v>
      </c>
      <c r="C243" s="232"/>
      <c r="D243" s="232"/>
      <c r="E243" s="232"/>
      <c r="F243" s="220"/>
      <c r="G243" s="232"/>
      <c r="H243" s="134">
        <v>125</v>
      </c>
      <c r="I243" s="134">
        <v>138.83000000000001</v>
      </c>
      <c r="J243" s="221">
        <f t="shared" si="3"/>
        <v>111.06400000000001</v>
      </c>
      <c r="K243" s="221"/>
      <c r="L243" s="221"/>
      <c r="M243" s="221">
        <v>138.83000000000001</v>
      </c>
      <c r="N243" s="232"/>
      <c r="O243" s="232"/>
      <c r="P243" s="221">
        <v>0</v>
      </c>
      <c r="Q243" s="232"/>
    </row>
    <row r="244" spans="1:17">
      <c r="A244" s="133" t="s">
        <v>657</v>
      </c>
      <c r="B244" s="220" t="s">
        <v>241</v>
      </c>
      <c r="C244" s="232"/>
      <c r="D244" s="232"/>
      <c r="E244" s="232"/>
      <c r="F244" s="220"/>
      <c r="G244" s="232"/>
      <c r="H244" s="134">
        <v>2470</v>
      </c>
      <c r="I244" s="134">
        <v>2776.69</v>
      </c>
      <c r="J244" s="221">
        <f t="shared" si="3"/>
        <v>112.41659919028339</v>
      </c>
      <c r="K244" s="221"/>
      <c r="L244" s="221"/>
      <c r="M244" s="221">
        <v>2776.69</v>
      </c>
      <c r="N244" s="232"/>
      <c r="O244" s="232"/>
      <c r="P244" s="221">
        <v>0</v>
      </c>
      <c r="Q244" s="232"/>
    </row>
    <row r="245" spans="1:17">
      <c r="A245" s="133" t="s">
        <v>657</v>
      </c>
      <c r="B245" s="220" t="s">
        <v>241</v>
      </c>
      <c r="C245" s="232"/>
      <c r="D245" s="232"/>
      <c r="E245" s="232"/>
      <c r="F245" s="220"/>
      <c r="G245" s="232"/>
      <c r="H245" s="134">
        <v>140</v>
      </c>
      <c r="I245" s="134">
        <v>0</v>
      </c>
      <c r="J245" s="221">
        <f t="shared" si="3"/>
        <v>0</v>
      </c>
      <c r="K245" s="221"/>
      <c r="L245" s="221"/>
      <c r="M245" s="221">
        <v>0</v>
      </c>
      <c r="N245" s="232"/>
      <c r="O245" s="232"/>
      <c r="P245" s="221">
        <v>0</v>
      </c>
      <c r="Q245" s="232"/>
    </row>
    <row r="246" spans="1:17">
      <c r="A246" s="133" t="s">
        <v>657</v>
      </c>
      <c r="B246" s="220" t="s">
        <v>241</v>
      </c>
      <c r="C246" s="232"/>
      <c r="D246" s="232"/>
      <c r="E246" s="232"/>
      <c r="F246" s="220"/>
      <c r="G246" s="232"/>
      <c r="H246" s="134">
        <v>120</v>
      </c>
      <c r="I246" s="134">
        <v>0</v>
      </c>
      <c r="J246" s="221">
        <f t="shared" si="3"/>
        <v>0</v>
      </c>
      <c r="K246" s="221"/>
      <c r="L246" s="221"/>
      <c r="M246" s="221">
        <v>0</v>
      </c>
      <c r="N246" s="232"/>
      <c r="O246" s="232"/>
      <c r="P246" s="221">
        <v>0</v>
      </c>
      <c r="Q246" s="232"/>
    </row>
    <row r="247" spans="1:17">
      <c r="A247" s="133" t="s">
        <v>657</v>
      </c>
      <c r="B247" s="220" t="s">
        <v>241</v>
      </c>
      <c r="C247" s="232"/>
      <c r="D247" s="232"/>
      <c r="E247" s="232"/>
      <c r="F247" s="220"/>
      <c r="G247" s="232"/>
      <c r="H247" s="134">
        <v>2450</v>
      </c>
      <c r="I247" s="134">
        <v>0</v>
      </c>
      <c r="J247" s="221">
        <f t="shared" si="3"/>
        <v>0</v>
      </c>
      <c r="K247" s="221"/>
      <c r="L247" s="221"/>
      <c r="M247" s="221">
        <v>0</v>
      </c>
      <c r="N247" s="232"/>
      <c r="O247" s="232"/>
      <c r="P247" s="221">
        <v>0</v>
      </c>
      <c r="Q247" s="232"/>
    </row>
    <row r="248" spans="1:17" ht="15" customHeight="1">
      <c r="A248" s="133" t="s">
        <v>622</v>
      </c>
      <c r="B248" s="220" t="s">
        <v>243</v>
      </c>
      <c r="C248" s="232"/>
      <c r="D248" s="232"/>
      <c r="E248" s="232"/>
      <c r="F248" s="220"/>
      <c r="G248" s="232"/>
      <c r="H248" s="134">
        <v>13600</v>
      </c>
      <c r="I248" s="134">
        <v>6916.37</v>
      </c>
      <c r="J248" s="221">
        <f t="shared" si="3"/>
        <v>50.855661764705886</v>
      </c>
      <c r="K248" s="221"/>
      <c r="L248" s="221"/>
      <c r="M248" s="221">
        <v>6916.37</v>
      </c>
      <c r="N248" s="232"/>
      <c r="O248" s="232"/>
      <c r="P248" s="221">
        <v>0</v>
      </c>
      <c r="Q248" s="232"/>
    </row>
    <row r="249" spans="1:17" ht="15" customHeight="1">
      <c r="A249" s="133" t="s">
        <v>622</v>
      </c>
      <c r="B249" s="220" t="s">
        <v>243</v>
      </c>
      <c r="C249" s="232"/>
      <c r="D249" s="232"/>
      <c r="E249" s="232"/>
      <c r="F249" s="220"/>
      <c r="G249" s="232"/>
      <c r="H249" s="134">
        <v>13600</v>
      </c>
      <c r="I249" s="134">
        <v>5908.07</v>
      </c>
      <c r="J249" s="221">
        <f t="shared" si="3"/>
        <v>43.441691176470584</v>
      </c>
      <c r="K249" s="221"/>
      <c r="L249" s="221"/>
      <c r="M249" s="221">
        <v>5908.07</v>
      </c>
      <c r="N249" s="232"/>
      <c r="O249" s="232"/>
      <c r="P249" s="221">
        <v>0</v>
      </c>
      <c r="Q249" s="232"/>
    </row>
    <row r="250" spans="1:17" ht="15" customHeight="1">
      <c r="A250" s="133" t="s">
        <v>622</v>
      </c>
      <c r="B250" s="220" t="s">
        <v>243</v>
      </c>
      <c r="C250" s="232"/>
      <c r="D250" s="232"/>
      <c r="E250" s="232"/>
      <c r="F250" s="220"/>
      <c r="G250" s="232"/>
      <c r="H250" s="134">
        <v>0</v>
      </c>
      <c r="I250" s="134">
        <v>1008.3</v>
      </c>
      <c r="J250" s="221">
        <v>0</v>
      </c>
      <c r="K250" s="221"/>
      <c r="L250" s="221"/>
      <c r="M250" s="221">
        <v>1008.3</v>
      </c>
      <c r="N250" s="232"/>
      <c r="O250" s="232"/>
      <c r="P250" s="221">
        <v>0</v>
      </c>
      <c r="Q250" s="232"/>
    </row>
    <row r="251" spans="1:17">
      <c r="A251" s="133" t="s">
        <v>623</v>
      </c>
      <c r="B251" s="220" t="s">
        <v>245</v>
      </c>
      <c r="C251" s="232"/>
      <c r="D251" s="232"/>
      <c r="E251" s="232"/>
      <c r="F251" s="220"/>
      <c r="G251" s="232"/>
      <c r="H251" s="134">
        <v>15000</v>
      </c>
      <c r="I251" s="134">
        <v>10980.44</v>
      </c>
      <c r="J251" s="221">
        <f t="shared" si="3"/>
        <v>73.202933333333348</v>
      </c>
      <c r="K251" s="221"/>
      <c r="L251" s="221"/>
      <c r="M251" s="221">
        <v>10980.44</v>
      </c>
      <c r="N251" s="232"/>
      <c r="O251" s="232"/>
      <c r="P251" s="221">
        <v>0</v>
      </c>
      <c r="Q251" s="232"/>
    </row>
    <row r="252" spans="1:17">
      <c r="A252" s="133" t="s">
        <v>623</v>
      </c>
      <c r="B252" s="220" t="s">
        <v>245</v>
      </c>
      <c r="C252" s="232"/>
      <c r="D252" s="232"/>
      <c r="E252" s="232"/>
      <c r="F252" s="220"/>
      <c r="G252" s="232"/>
      <c r="H252" s="134">
        <v>15000</v>
      </c>
      <c r="I252" s="134">
        <v>10880.68</v>
      </c>
      <c r="J252" s="221">
        <f t="shared" si="3"/>
        <v>72.537866666666673</v>
      </c>
      <c r="K252" s="221"/>
      <c r="L252" s="221"/>
      <c r="M252" s="221">
        <v>10880.68</v>
      </c>
      <c r="N252" s="232"/>
      <c r="O252" s="232"/>
      <c r="P252" s="221">
        <v>0</v>
      </c>
      <c r="Q252" s="232"/>
    </row>
    <row r="253" spans="1:17">
      <c r="A253" s="133" t="s">
        <v>623</v>
      </c>
      <c r="B253" s="220" t="s">
        <v>245</v>
      </c>
      <c r="C253" s="232"/>
      <c r="D253" s="232"/>
      <c r="E253" s="232"/>
      <c r="F253" s="220"/>
      <c r="G253" s="232"/>
      <c r="H253" s="134">
        <v>0</v>
      </c>
      <c r="I253" s="134">
        <v>99.76</v>
      </c>
      <c r="J253" s="221">
        <v>0</v>
      </c>
      <c r="K253" s="221"/>
      <c r="L253" s="221"/>
      <c r="M253" s="221">
        <v>99.76</v>
      </c>
      <c r="N253" s="232"/>
      <c r="O253" s="232"/>
      <c r="P253" s="221">
        <v>0</v>
      </c>
      <c r="Q253" s="232"/>
    </row>
    <row r="254" spans="1:17" ht="28.5" customHeight="1">
      <c r="A254" s="133" t="s">
        <v>608</v>
      </c>
      <c r="B254" s="220" t="s">
        <v>209</v>
      </c>
      <c r="C254" s="232"/>
      <c r="D254" s="232"/>
      <c r="E254" s="232"/>
      <c r="F254" s="220"/>
      <c r="G254" s="232"/>
      <c r="H254" s="134">
        <v>1500</v>
      </c>
      <c r="I254" s="134">
        <v>693.87</v>
      </c>
      <c r="J254" s="221">
        <f t="shared" si="3"/>
        <v>46.257999999999996</v>
      </c>
      <c r="K254" s="221"/>
      <c r="L254" s="221"/>
      <c r="M254" s="221">
        <v>693.87</v>
      </c>
      <c r="N254" s="232"/>
      <c r="O254" s="232"/>
      <c r="P254" s="221">
        <v>0</v>
      </c>
      <c r="Q254" s="232"/>
    </row>
    <row r="255" spans="1:17" ht="18.75" customHeight="1">
      <c r="A255" s="133" t="s">
        <v>608</v>
      </c>
      <c r="B255" s="220" t="s">
        <v>209</v>
      </c>
      <c r="C255" s="232"/>
      <c r="D255" s="232"/>
      <c r="E255" s="232"/>
      <c r="F255" s="220"/>
      <c r="G255" s="232"/>
      <c r="H255" s="134">
        <v>1500</v>
      </c>
      <c r="I255" s="134">
        <v>567.37</v>
      </c>
      <c r="J255" s="221">
        <f t="shared" si="3"/>
        <v>37.824666666666666</v>
      </c>
      <c r="K255" s="221"/>
      <c r="L255" s="221"/>
      <c r="M255" s="221">
        <v>567.37</v>
      </c>
      <c r="N255" s="232"/>
      <c r="O255" s="232"/>
      <c r="P255" s="221">
        <v>0</v>
      </c>
      <c r="Q255" s="232"/>
    </row>
    <row r="256" spans="1:17" ht="24" customHeight="1">
      <c r="A256" s="133" t="s">
        <v>608</v>
      </c>
      <c r="B256" s="220" t="s">
        <v>209</v>
      </c>
      <c r="C256" s="232"/>
      <c r="D256" s="232"/>
      <c r="E256" s="232"/>
      <c r="F256" s="220"/>
      <c r="G256" s="232"/>
      <c r="H256" s="134">
        <v>0</v>
      </c>
      <c r="I256" s="134">
        <v>126.5</v>
      </c>
      <c r="J256" s="221">
        <v>0</v>
      </c>
      <c r="K256" s="221"/>
      <c r="L256" s="221"/>
      <c r="M256" s="221">
        <v>126.5</v>
      </c>
      <c r="N256" s="232"/>
      <c r="O256" s="232"/>
      <c r="P256" s="221">
        <v>0</v>
      </c>
      <c r="Q256" s="232"/>
    </row>
    <row r="257" spans="1:17" ht="27" customHeight="1">
      <c r="A257" s="133" t="s">
        <v>609</v>
      </c>
      <c r="B257" s="220" t="s">
        <v>211</v>
      </c>
      <c r="C257" s="232"/>
      <c r="D257" s="232"/>
      <c r="E257" s="232"/>
      <c r="F257" s="220"/>
      <c r="G257" s="232"/>
      <c r="H257" s="134">
        <v>1600</v>
      </c>
      <c r="I257" s="134">
        <v>311.42</v>
      </c>
      <c r="J257" s="221">
        <f t="shared" si="3"/>
        <v>19.463750000000001</v>
      </c>
      <c r="K257" s="221"/>
      <c r="L257" s="221"/>
      <c r="M257" s="221">
        <v>311.42</v>
      </c>
      <c r="N257" s="232"/>
      <c r="O257" s="232"/>
      <c r="P257" s="221">
        <v>0</v>
      </c>
      <c r="Q257" s="232"/>
    </row>
    <row r="258" spans="1:17" ht="22.5" customHeight="1">
      <c r="A258" s="133" t="s">
        <v>609</v>
      </c>
      <c r="B258" s="220" t="s">
        <v>211</v>
      </c>
      <c r="C258" s="232"/>
      <c r="D258" s="232"/>
      <c r="E258" s="232"/>
      <c r="F258" s="220"/>
      <c r="G258" s="232"/>
      <c r="H258" s="134">
        <v>1600</v>
      </c>
      <c r="I258" s="134">
        <v>311.42</v>
      </c>
      <c r="J258" s="221">
        <f t="shared" si="3"/>
        <v>19.463750000000001</v>
      </c>
      <c r="K258" s="221"/>
      <c r="L258" s="221"/>
      <c r="M258" s="221">
        <v>311.42</v>
      </c>
      <c r="N258" s="232"/>
      <c r="O258" s="232"/>
      <c r="P258" s="221">
        <v>0</v>
      </c>
      <c r="Q258" s="232"/>
    </row>
    <row r="259" spans="1:17" ht="15" customHeight="1">
      <c r="A259" s="133" t="s">
        <v>624</v>
      </c>
      <c r="B259" s="220" t="s">
        <v>247</v>
      </c>
      <c r="C259" s="232"/>
      <c r="D259" s="232"/>
      <c r="E259" s="232"/>
      <c r="F259" s="220"/>
      <c r="G259" s="232"/>
      <c r="H259" s="134">
        <v>3572.79</v>
      </c>
      <c r="I259" s="134">
        <v>3511.28</v>
      </c>
      <c r="J259" s="221">
        <f t="shared" si="3"/>
        <v>98.278376282960949</v>
      </c>
      <c r="K259" s="221"/>
      <c r="L259" s="221"/>
      <c r="M259" s="221">
        <v>3511.28</v>
      </c>
      <c r="N259" s="232"/>
      <c r="O259" s="232"/>
      <c r="P259" s="221">
        <v>0</v>
      </c>
      <c r="Q259" s="232"/>
    </row>
    <row r="260" spans="1:17" ht="15" customHeight="1">
      <c r="A260" s="133" t="s">
        <v>624</v>
      </c>
      <c r="B260" s="220" t="s">
        <v>247</v>
      </c>
      <c r="C260" s="232"/>
      <c r="D260" s="232"/>
      <c r="E260" s="232"/>
      <c r="F260" s="220"/>
      <c r="G260" s="232"/>
      <c r="H260" s="134">
        <v>3000</v>
      </c>
      <c r="I260" s="134">
        <v>2368.0300000000002</v>
      </c>
      <c r="J260" s="221">
        <f t="shared" si="3"/>
        <v>78.934333333333342</v>
      </c>
      <c r="K260" s="221"/>
      <c r="L260" s="221"/>
      <c r="M260" s="221">
        <v>2368.0300000000002</v>
      </c>
      <c r="N260" s="232"/>
      <c r="O260" s="232"/>
      <c r="P260" s="221">
        <v>0</v>
      </c>
      <c r="Q260" s="232"/>
    </row>
    <row r="261" spans="1:17" ht="15" customHeight="1">
      <c r="A261" s="133" t="s">
        <v>624</v>
      </c>
      <c r="B261" s="220" t="s">
        <v>247</v>
      </c>
      <c r="C261" s="232"/>
      <c r="D261" s="232"/>
      <c r="E261" s="232"/>
      <c r="F261" s="220"/>
      <c r="G261" s="232"/>
      <c r="H261" s="134">
        <v>572.79</v>
      </c>
      <c r="I261" s="134">
        <v>0</v>
      </c>
      <c r="J261" s="221">
        <f t="shared" si="3"/>
        <v>0</v>
      </c>
      <c r="K261" s="221"/>
      <c r="L261" s="221"/>
      <c r="M261" s="221">
        <v>0</v>
      </c>
      <c r="N261" s="232"/>
      <c r="O261" s="232"/>
      <c r="P261" s="221">
        <v>0</v>
      </c>
      <c r="Q261" s="232"/>
    </row>
    <row r="262" spans="1:17" ht="15" customHeight="1">
      <c r="A262" s="133" t="s">
        <v>624</v>
      </c>
      <c r="B262" s="220" t="s">
        <v>247</v>
      </c>
      <c r="C262" s="232"/>
      <c r="D262" s="232"/>
      <c r="E262" s="232"/>
      <c r="F262" s="220"/>
      <c r="G262" s="232"/>
      <c r="H262" s="134">
        <v>0</v>
      </c>
      <c r="I262" s="134">
        <v>1143.25</v>
      </c>
      <c r="J262" s="221">
        <v>0</v>
      </c>
      <c r="K262" s="221"/>
      <c r="L262" s="221"/>
      <c r="M262" s="221">
        <v>1143.25</v>
      </c>
      <c r="N262" s="232"/>
      <c r="O262" s="232"/>
      <c r="P262" s="221">
        <v>0</v>
      </c>
      <c r="Q262" s="232"/>
    </row>
    <row r="263" spans="1:17" ht="15" customHeight="1">
      <c r="A263" s="133" t="s">
        <v>625</v>
      </c>
      <c r="B263" s="220" t="s">
        <v>96</v>
      </c>
      <c r="C263" s="232"/>
      <c r="D263" s="232"/>
      <c r="E263" s="232"/>
      <c r="F263" s="220"/>
      <c r="G263" s="232"/>
      <c r="H263" s="134">
        <v>366.09</v>
      </c>
      <c r="I263" s="134">
        <v>366.09</v>
      </c>
      <c r="J263" s="221">
        <f t="shared" si="3"/>
        <v>100</v>
      </c>
      <c r="K263" s="221"/>
      <c r="L263" s="221"/>
      <c r="M263" s="221">
        <v>366.09</v>
      </c>
      <c r="N263" s="232"/>
      <c r="O263" s="232"/>
      <c r="P263" s="221">
        <v>0</v>
      </c>
      <c r="Q263" s="232"/>
    </row>
    <row r="264" spans="1:17" ht="15" customHeight="1">
      <c r="A264" s="133" t="s">
        <v>625</v>
      </c>
      <c r="B264" s="220" t="s">
        <v>96</v>
      </c>
      <c r="C264" s="232"/>
      <c r="D264" s="232"/>
      <c r="E264" s="232"/>
      <c r="F264" s="220"/>
      <c r="G264" s="232"/>
      <c r="H264" s="134">
        <v>366.09</v>
      </c>
      <c r="I264" s="134">
        <v>366.09</v>
      </c>
      <c r="J264" s="221">
        <f t="shared" si="3"/>
        <v>100</v>
      </c>
      <c r="K264" s="221"/>
      <c r="L264" s="221"/>
      <c r="M264" s="221">
        <v>366.09</v>
      </c>
      <c r="N264" s="232"/>
      <c r="O264" s="232"/>
      <c r="P264" s="221">
        <v>0</v>
      </c>
      <c r="Q264" s="232"/>
    </row>
    <row r="265" spans="1:17" ht="15" customHeight="1">
      <c r="A265" s="133" t="s">
        <v>626</v>
      </c>
      <c r="B265" s="220" t="s">
        <v>250</v>
      </c>
      <c r="C265" s="232"/>
      <c r="D265" s="232"/>
      <c r="E265" s="232"/>
      <c r="F265" s="220"/>
      <c r="G265" s="232"/>
      <c r="H265" s="134">
        <v>1500</v>
      </c>
      <c r="I265" s="134">
        <v>889.76</v>
      </c>
      <c r="J265" s="221">
        <f t="shared" si="3"/>
        <v>59.31733333333333</v>
      </c>
      <c r="K265" s="221"/>
      <c r="L265" s="221"/>
      <c r="M265" s="221">
        <v>889.76</v>
      </c>
      <c r="N265" s="232"/>
      <c r="O265" s="232"/>
      <c r="P265" s="221">
        <v>0</v>
      </c>
      <c r="Q265" s="232"/>
    </row>
    <row r="266" spans="1:17" ht="15" customHeight="1">
      <c r="A266" s="133" t="s">
        <v>626</v>
      </c>
      <c r="B266" s="220" t="s">
        <v>250</v>
      </c>
      <c r="C266" s="232"/>
      <c r="D266" s="232"/>
      <c r="E266" s="232"/>
      <c r="F266" s="220"/>
      <c r="G266" s="232"/>
      <c r="H266" s="134">
        <v>1500</v>
      </c>
      <c r="I266" s="134">
        <v>776.36</v>
      </c>
      <c r="J266" s="221">
        <f t="shared" si="3"/>
        <v>51.757333333333335</v>
      </c>
      <c r="K266" s="221"/>
      <c r="L266" s="221"/>
      <c r="M266" s="221">
        <v>776.36</v>
      </c>
      <c r="N266" s="232"/>
      <c r="O266" s="232"/>
      <c r="P266" s="221">
        <v>0</v>
      </c>
      <c r="Q266" s="232"/>
    </row>
    <row r="267" spans="1:17" ht="15" customHeight="1">
      <c r="A267" s="133" t="s">
        <v>626</v>
      </c>
      <c r="B267" s="220" t="s">
        <v>250</v>
      </c>
      <c r="C267" s="232"/>
      <c r="D267" s="232"/>
      <c r="E267" s="232"/>
      <c r="F267" s="220"/>
      <c r="G267" s="232"/>
      <c r="H267" s="134">
        <v>0</v>
      </c>
      <c r="I267" s="134">
        <v>113.4</v>
      </c>
      <c r="J267" s="221">
        <v>0</v>
      </c>
      <c r="K267" s="221"/>
      <c r="L267" s="221"/>
      <c r="M267" s="221">
        <v>113.4</v>
      </c>
      <c r="N267" s="232"/>
      <c r="O267" s="232"/>
      <c r="P267" s="221">
        <v>0</v>
      </c>
      <c r="Q267" s="232"/>
    </row>
    <row r="268" spans="1:17" ht="15" customHeight="1">
      <c r="A268" s="133" t="s">
        <v>627</v>
      </c>
      <c r="B268" s="220" t="s">
        <v>252</v>
      </c>
      <c r="C268" s="232"/>
      <c r="D268" s="232"/>
      <c r="E268" s="232"/>
      <c r="F268" s="220"/>
      <c r="G268" s="232"/>
      <c r="H268" s="134">
        <v>16</v>
      </c>
      <c r="I268" s="134">
        <v>9.31</v>
      </c>
      <c r="J268" s="221">
        <f t="shared" si="3"/>
        <v>58.1875</v>
      </c>
      <c r="K268" s="221"/>
      <c r="L268" s="221"/>
      <c r="M268" s="221">
        <v>9.31</v>
      </c>
      <c r="N268" s="232"/>
      <c r="O268" s="232"/>
      <c r="P268" s="221">
        <v>0</v>
      </c>
      <c r="Q268" s="232"/>
    </row>
    <row r="269" spans="1:17" ht="15" customHeight="1">
      <c r="A269" s="133" t="s">
        <v>627</v>
      </c>
      <c r="B269" s="220" t="s">
        <v>252</v>
      </c>
      <c r="C269" s="232"/>
      <c r="D269" s="232"/>
      <c r="E269" s="232"/>
      <c r="F269" s="220"/>
      <c r="G269" s="232"/>
      <c r="H269" s="134">
        <v>16</v>
      </c>
      <c r="I269" s="134">
        <v>7.98</v>
      </c>
      <c r="J269" s="221">
        <f t="shared" si="3"/>
        <v>49.875</v>
      </c>
      <c r="K269" s="221"/>
      <c r="L269" s="221"/>
      <c r="M269" s="221">
        <v>7.98</v>
      </c>
      <c r="N269" s="232"/>
      <c r="O269" s="232"/>
      <c r="P269" s="221">
        <v>0</v>
      </c>
      <c r="Q269" s="232"/>
    </row>
    <row r="270" spans="1:17" ht="15" customHeight="1">
      <c r="A270" s="133" t="s">
        <v>627</v>
      </c>
      <c r="B270" s="220" t="s">
        <v>252</v>
      </c>
      <c r="C270" s="232"/>
      <c r="D270" s="232"/>
      <c r="E270" s="232"/>
      <c r="F270" s="220"/>
      <c r="G270" s="232"/>
      <c r="H270" s="134">
        <v>0</v>
      </c>
      <c r="I270" s="134">
        <v>1.33</v>
      </c>
      <c r="J270" s="221">
        <v>0</v>
      </c>
      <c r="K270" s="221"/>
      <c r="L270" s="221"/>
      <c r="M270" s="221">
        <v>1.33</v>
      </c>
      <c r="N270" s="232"/>
      <c r="O270" s="232"/>
      <c r="P270" s="221">
        <v>0</v>
      </c>
      <c r="Q270" s="232"/>
    </row>
    <row r="271" spans="1:17" ht="15" customHeight="1">
      <c r="A271" s="133" t="s">
        <v>628</v>
      </c>
      <c r="B271" s="220" t="s">
        <v>254</v>
      </c>
      <c r="C271" s="232"/>
      <c r="D271" s="232"/>
      <c r="E271" s="232"/>
      <c r="F271" s="220"/>
      <c r="G271" s="232"/>
      <c r="H271" s="134">
        <v>520</v>
      </c>
      <c r="I271" s="134">
        <v>388.48</v>
      </c>
      <c r="J271" s="221">
        <f t="shared" si="3"/>
        <v>74.707692307692312</v>
      </c>
      <c r="K271" s="221"/>
      <c r="L271" s="221"/>
      <c r="M271" s="221">
        <v>388.48</v>
      </c>
      <c r="N271" s="232"/>
      <c r="O271" s="232"/>
      <c r="P271" s="221">
        <v>0</v>
      </c>
      <c r="Q271" s="232"/>
    </row>
    <row r="272" spans="1:17" ht="15" customHeight="1">
      <c r="A272" s="133" t="s">
        <v>628</v>
      </c>
      <c r="B272" s="220" t="s">
        <v>254</v>
      </c>
      <c r="C272" s="232"/>
      <c r="D272" s="232"/>
      <c r="E272" s="232"/>
      <c r="F272" s="220"/>
      <c r="G272" s="232"/>
      <c r="H272" s="134">
        <v>520</v>
      </c>
      <c r="I272" s="134">
        <v>366.56</v>
      </c>
      <c r="J272" s="221">
        <f t="shared" si="3"/>
        <v>70.492307692307691</v>
      </c>
      <c r="K272" s="221"/>
      <c r="L272" s="221"/>
      <c r="M272" s="221">
        <v>366.56</v>
      </c>
      <c r="N272" s="232"/>
      <c r="O272" s="232"/>
      <c r="P272" s="221">
        <v>0</v>
      </c>
      <c r="Q272" s="232"/>
    </row>
    <row r="273" spans="1:17" ht="15" customHeight="1">
      <c r="A273" s="133" t="s">
        <v>628</v>
      </c>
      <c r="B273" s="220" t="s">
        <v>254</v>
      </c>
      <c r="C273" s="232"/>
      <c r="D273" s="232"/>
      <c r="E273" s="232"/>
      <c r="F273" s="220"/>
      <c r="G273" s="232"/>
      <c r="H273" s="134">
        <v>0</v>
      </c>
      <c r="I273" s="134">
        <v>21.92</v>
      </c>
      <c r="J273" s="221" t="e">
        <f t="shared" si="3"/>
        <v>#DIV/0!</v>
      </c>
      <c r="K273" s="221"/>
      <c r="L273" s="221"/>
      <c r="M273" s="221">
        <v>21.92</v>
      </c>
      <c r="N273" s="232"/>
      <c r="O273" s="232"/>
      <c r="P273" s="221">
        <v>0</v>
      </c>
      <c r="Q273" s="232"/>
    </row>
    <row r="274" spans="1:17" ht="15" customHeight="1">
      <c r="A274" s="133" t="s">
        <v>629</v>
      </c>
      <c r="B274" s="220" t="s">
        <v>256</v>
      </c>
      <c r="C274" s="232"/>
      <c r="D274" s="232"/>
      <c r="E274" s="232"/>
      <c r="F274" s="220"/>
      <c r="G274" s="232"/>
      <c r="H274" s="134">
        <v>17787.080000000002</v>
      </c>
      <c r="I274" s="134">
        <v>13366.45</v>
      </c>
      <c r="J274" s="221">
        <f t="shared" si="3"/>
        <v>75.146960602864539</v>
      </c>
      <c r="K274" s="221"/>
      <c r="L274" s="221"/>
      <c r="M274" s="221">
        <v>13366.45</v>
      </c>
      <c r="N274" s="232"/>
      <c r="O274" s="232"/>
      <c r="P274" s="221">
        <v>0</v>
      </c>
      <c r="Q274" s="232"/>
    </row>
    <row r="275" spans="1:17" ht="15" customHeight="1">
      <c r="A275" s="133" t="s">
        <v>629</v>
      </c>
      <c r="B275" s="220" t="s">
        <v>256</v>
      </c>
      <c r="C275" s="232"/>
      <c r="D275" s="232"/>
      <c r="E275" s="232"/>
      <c r="F275" s="220"/>
      <c r="G275" s="232"/>
      <c r="H275" s="134">
        <v>17787.080000000002</v>
      </c>
      <c r="I275" s="134">
        <v>11747.51</v>
      </c>
      <c r="J275" s="221">
        <f t="shared" si="3"/>
        <v>66.045185606631335</v>
      </c>
      <c r="K275" s="221"/>
      <c r="L275" s="221"/>
      <c r="M275" s="221">
        <v>11747.51</v>
      </c>
      <c r="N275" s="232"/>
      <c r="O275" s="232"/>
      <c r="P275" s="221">
        <v>0</v>
      </c>
      <c r="Q275" s="232"/>
    </row>
    <row r="276" spans="1:17" ht="15" customHeight="1">
      <c r="A276" s="133" t="s">
        <v>629</v>
      </c>
      <c r="B276" s="220" t="s">
        <v>256</v>
      </c>
      <c r="C276" s="232"/>
      <c r="D276" s="232"/>
      <c r="E276" s="232"/>
      <c r="F276" s="220"/>
      <c r="G276" s="232"/>
      <c r="H276" s="134">
        <v>0</v>
      </c>
      <c r="I276" s="134">
        <v>1618.94</v>
      </c>
      <c r="J276" s="221">
        <v>0</v>
      </c>
      <c r="K276" s="221"/>
      <c r="L276" s="221"/>
      <c r="M276" s="221">
        <v>1618.94</v>
      </c>
      <c r="N276" s="232"/>
      <c r="O276" s="232"/>
      <c r="P276" s="221">
        <v>0</v>
      </c>
      <c r="Q276" s="232"/>
    </row>
    <row r="277" spans="1:17" ht="40.5" customHeight="1">
      <c r="A277" s="133" t="s">
        <v>610</v>
      </c>
      <c r="B277" s="220" t="s">
        <v>213</v>
      </c>
      <c r="C277" s="232"/>
      <c r="D277" s="232"/>
      <c r="E277" s="232"/>
      <c r="F277" s="220"/>
      <c r="G277" s="232"/>
      <c r="H277" s="134">
        <v>2000</v>
      </c>
      <c r="I277" s="134">
        <v>309.25</v>
      </c>
      <c r="J277" s="221">
        <f t="shared" si="3"/>
        <v>15.462500000000002</v>
      </c>
      <c r="K277" s="221"/>
      <c r="L277" s="221"/>
      <c r="M277" s="221">
        <v>309.25</v>
      </c>
      <c r="N277" s="232"/>
      <c r="O277" s="232"/>
      <c r="P277" s="221">
        <v>0</v>
      </c>
      <c r="Q277" s="232"/>
    </row>
    <row r="278" spans="1:17" ht="18" customHeight="1">
      <c r="A278" s="133" t="s">
        <v>610</v>
      </c>
      <c r="B278" s="220" t="s">
        <v>213</v>
      </c>
      <c r="C278" s="232"/>
      <c r="D278" s="232"/>
      <c r="E278" s="232"/>
      <c r="F278" s="220"/>
      <c r="G278" s="232"/>
      <c r="H278" s="134">
        <v>2000</v>
      </c>
      <c r="I278" s="134">
        <v>309.25</v>
      </c>
      <c r="J278" s="221">
        <f t="shared" si="3"/>
        <v>15.462500000000002</v>
      </c>
      <c r="K278" s="221"/>
      <c r="L278" s="221"/>
      <c r="M278" s="221">
        <v>309.25</v>
      </c>
      <c r="N278" s="232"/>
      <c r="O278" s="232"/>
      <c r="P278" s="221">
        <v>0</v>
      </c>
      <c r="Q278" s="232"/>
    </row>
    <row r="279" spans="1:17" ht="23.25" customHeight="1">
      <c r="A279" s="133" t="s">
        <v>611</v>
      </c>
      <c r="B279" s="220" t="s">
        <v>215</v>
      </c>
      <c r="C279" s="232"/>
      <c r="D279" s="232"/>
      <c r="E279" s="232"/>
      <c r="F279" s="220"/>
      <c r="G279" s="232"/>
      <c r="H279" s="134">
        <v>2848</v>
      </c>
      <c r="I279" s="134">
        <v>1918.03</v>
      </c>
      <c r="J279" s="221">
        <f t="shared" si="3"/>
        <v>67.346558988764045</v>
      </c>
      <c r="K279" s="221"/>
      <c r="L279" s="221"/>
      <c r="M279" s="221">
        <v>1918.03</v>
      </c>
      <c r="N279" s="232"/>
      <c r="O279" s="232"/>
      <c r="P279" s="221">
        <v>0</v>
      </c>
      <c r="Q279" s="232"/>
    </row>
    <row r="280" spans="1:17" ht="37.5" customHeight="1">
      <c r="A280" s="133" t="s">
        <v>611</v>
      </c>
      <c r="B280" s="220" t="s">
        <v>215</v>
      </c>
      <c r="C280" s="232"/>
      <c r="D280" s="232"/>
      <c r="E280" s="232"/>
      <c r="F280" s="220"/>
      <c r="G280" s="232"/>
      <c r="H280" s="134">
        <v>2318</v>
      </c>
      <c r="I280" s="134">
        <v>1618.67</v>
      </c>
      <c r="J280" s="221">
        <f t="shared" si="3"/>
        <v>69.83045729076791</v>
      </c>
      <c r="K280" s="221"/>
      <c r="L280" s="221"/>
      <c r="M280" s="221">
        <v>1618.67</v>
      </c>
      <c r="N280" s="232"/>
      <c r="O280" s="232"/>
      <c r="P280" s="221">
        <v>0</v>
      </c>
      <c r="Q280" s="232"/>
    </row>
    <row r="281" spans="1:17" ht="15" customHeight="1">
      <c r="A281" s="133" t="s">
        <v>611</v>
      </c>
      <c r="B281" s="220" t="s">
        <v>215</v>
      </c>
      <c r="C281" s="232"/>
      <c r="D281" s="232"/>
      <c r="E281" s="232"/>
      <c r="F281" s="220"/>
      <c r="G281" s="232"/>
      <c r="H281" s="134">
        <v>530</v>
      </c>
      <c r="I281" s="134">
        <v>299.36</v>
      </c>
      <c r="J281" s="221">
        <f t="shared" si="3"/>
        <v>56.483018867924528</v>
      </c>
      <c r="K281" s="221"/>
      <c r="L281" s="221"/>
      <c r="M281" s="221">
        <v>299.36</v>
      </c>
      <c r="N281" s="232"/>
      <c r="O281" s="232"/>
      <c r="P281" s="221">
        <v>0</v>
      </c>
      <c r="Q281" s="232"/>
    </row>
    <row r="282" spans="1:17" ht="26.25" customHeight="1">
      <c r="A282" s="133" t="s">
        <v>611</v>
      </c>
      <c r="B282" s="220" t="s">
        <v>215</v>
      </c>
      <c r="C282" s="232"/>
      <c r="D282" s="232"/>
      <c r="E282" s="232"/>
      <c r="F282" s="220"/>
      <c r="G282" s="232"/>
      <c r="H282" s="134">
        <v>0</v>
      </c>
      <c r="I282" s="134">
        <v>0</v>
      </c>
      <c r="J282" s="221">
        <v>0</v>
      </c>
      <c r="K282" s="221"/>
      <c r="L282" s="221"/>
      <c r="M282" s="221">
        <v>0</v>
      </c>
      <c r="N282" s="232"/>
      <c r="O282" s="232"/>
      <c r="P282" s="221">
        <v>0</v>
      </c>
      <c r="Q282" s="232"/>
    </row>
    <row r="283" spans="1:17">
      <c r="A283" s="133" t="s">
        <v>631</v>
      </c>
      <c r="B283" s="220" t="s">
        <v>258</v>
      </c>
      <c r="C283" s="232"/>
      <c r="D283" s="232"/>
      <c r="E283" s="232"/>
      <c r="F283" s="220"/>
      <c r="G283" s="232"/>
      <c r="H283" s="134">
        <v>78</v>
      </c>
      <c r="I283" s="134">
        <v>78</v>
      </c>
      <c r="J283" s="221">
        <f t="shared" ref="J283:J345" si="4">I283/H283*100</f>
        <v>100</v>
      </c>
      <c r="K283" s="221"/>
      <c r="L283" s="221"/>
      <c r="M283" s="221">
        <v>78</v>
      </c>
      <c r="N283" s="232"/>
      <c r="O283" s="232"/>
      <c r="P283" s="221">
        <v>0</v>
      </c>
      <c r="Q283" s="232"/>
    </row>
    <row r="284" spans="1:17">
      <c r="A284" s="133" t="s">
        <v>631</v>
      </c>
      <c r="B284" s="220" t="s">
        <v>258</v>
      </c>
      <c r="C284" s="232"/>
      <c r="D284" s="232"/>
      <c r="E284" s="232"/>
      <c r="F284" s="220"/>
      <c r="G284" s="232"/>
      <c r="H284" s="134">
        <v>78</v>
      </c>
      <c r="I284" s="134">
        <v>78</v>
      </c>
      <c r="J284" s="221">
        <f t="shared" si="4"/>
        <v>100</v>
      </c>
      <c r="K284" s="221"/>
      <c r="L284" s="221"/>
      <c r="M284" s="221">
        <v>78</v>
      </c>
      <c r="N284" s="232"/>
      <c r="O284" s="232"/>
      <c r="P284" s="221">
        <v>0</v>
      </c>
      <c r="Q284" s="232"/>
    </row>
    <row r="285" spans="1:17" ht="15" customHeight="1">
      <c r="A285" s="133" t="s">
        <v>632</v>
      </c>
      <c r="B285" s="220" t="s">
        <v>260</v>
      </c>
      <c r="C285" s="232"/>
      <c r="D285" s="232"/>
      <c r="E285" s="232"/>
      <c r="F285" s="220"/>
      <c r="G285" s="232"/>
      <c r="H285" s="134">
        <v>4402</v>
      </c>
      <c r="I285" s="134">
        <v>1690.46</v>
      </c>
      <c r="J285" s="221">
        <f t="shared" si="4"/>
        <v>38.402089959109496</v>
      </c>
      <c r="K285" s="221"/>
      <c r="L285" s="221"/>
      <c r="M285" s="221">
        <v>1690.46</v>
      </c>
      <c r="N285" s="232"/>
      <c r="O285" s="232"/>
      <c r="P285" s="221">
        <v>0</v>
      </c>
      <c r="Q285" s="232"/>
    </row>
    <row r="286" spans="1:17" ht="15" customHeight="1">
      <c r="A286" s="133" t="s">
        <v>632</v>
      </c>
      <c r="B286" s="220" t="s">
        <v>260</v>
      </c>
      <c r="C286" s="232"/>
      <c r="D286" s="232"/>
      <c r="E286" s="232"/>
      <c r="F286" s="220"/>
      <c r="G286" s="232"/>
      <c r="H286" s="134">
        <v>4402</v>
      </c>
      <c r="I286" s="134">
        <v>1405.41</v>
      </c>
      <c r="J286" s="221">
        <f t="shared" si="4"/>
        <v>31.926624261699228</v>
      </c>
      <c r="K286" s="221"/>
      <c r="L286" s="221"/>
      <c r="M286" s="221">
        <v>1405.41</v>
      </c>
      <c r="N286" s="232"/>
      <c r="O286" s="232"/>
      <c r="P286" s="221">
        <v>0</v>
      </c>
      <c r="Q286" s="232"/>
    </row>
    <row r="287" spans="1:17" ht="15" customHeight="1">
      <c r="A287" s="133" t="s">
        <v>632</v>
      </c>
      <c r="B287" s="220" t="s">
        <v>260</v>
      </c>
      <c r="C287" s="232"/>
      <c r="D287" s="232"/>
      <c r="E287" s="232"/>
      <c r="F287" s="220"/>
      <c r="G287" s="232"/>
      <c r="H287" s="134">
        <v>0</v>
      </c>
      <c r="I287" s="134">
        <v>285.05</v>
      </c>
      <c r="J287" s="221">
        <v>0</v>
      </c>
      <c r="K287" s="221"/>
      <c r="L287" s="221"/>
      <c r="M287" s="221">
        <v>285.05</v>
      </c>
      <c r="N287" s="232"/>
      <c r="O287" s="232"/>
      <c r="P287" s="221">
        <v>0</v>
      </c>
      <c r="Q287" s="232"/>
    </row>
    <row r="288" spans="1:17" ht="15" customHeight="1">
      <c r="A288" s="133" t="s">
        <v>633</v>
      </c>
      <c r="B288" s="220" t="s">
        <v>262</v>
      </c>
      <c r="C288" s="232"/>
      <c r="D288" s="232"/>
      <c r="E288" s="232"/>
      <c r="F288" s="220"/>
      <c r="G288" s="232"/>
      <c r="H288" s="134">
        <v>2875</v>
      </c>
      <c r="I288" s="134">
        <v>1907.88</v>
      </c>
      <c r="J288" s="221">
        <f t="shared" si="4"/>
        <v>66.361043478260868</v>
      </c>
      <c r="K288" s="221"/>
      <c r="L288" s="221"/>
      <c r="M288" s="221">
        <v>1907.88</v>
      </c>
      <c r="N288" s="232"/>
      <c r="O288" s="232"/>
      <c r="P288" s="221">
        <v>0</v>
      </c>
      <c r="Q288" s="232"/>
    </row>
    <row r="289" spans="1:17" ht="15" customHeight="1">
      <c r="A289" s="133" t="s">
        <v>633</v>
      </c>
      <c r="B289" s="220" t="s">
        <v>262</v>
      </c>
      <c r="C289" s="232"/>
      <c r="D289" s="232"/>
      <c r="E289" s="232"/>
      <c r="F289" s="220"/>
      <c r="G289" s="232"/>
      <c r="H289" s="134">
        <v>2875</v>
      </c>
      <c r="I289" s="134">
        <v>1603.25</v>
      </c>
      <c r="J289" s="221">
        <f t="shared" si="4"/>
        <v>55.765217391304347</v>
      </c>
      <c r="K289" s="221"/>
      <c r="L289" s="221"/>
      <c r="M289" s="221">
        <v>1603.25</v>
      </c>
      <c r="N289" s="232"/>
      <c r="O289" s="232"/>
      <c r="P289" s="221">
        <v>0</v>
      </c>
      <c r="Q289" s="232"/>
    </row>
    <row r="290" spans="1:17" ht="15" customHeight="1">
      <c r="A290" s="133" t="s">
        <v>633</v>
      </c>
      <c r="B290" s="220" t="s">
        <v>262</v>
      </c>
      <c r="C290" s="232"/>
      <c r="D290" s="232"/>
      <c r="E290" s="232"/>
      <c r="F290" s="220"/>
      <c r="G290" s="232"/>
      <c r="H290" s="134">
        <v>0</v>
      </c>
      <c r="I290" s="134">
        <v>304.63</v>
      </c>
      <c r="J290" s="221">
        <v>0</v>
      </c>
      <c r="K290" s="221"/>
      <c r="L290" s="221"/>
      <c r="M290" s="221">
        <v>304.63</v>
      </c>
      <c r="N290" s="232"/>
      <c r="O290" s="232"/>
      <c r="P290" s="221">
        <v>0</v>
      </c>
      <c r="Q290" s="232"/>
    </row>
    <row r="291" spans="1:17" ht="15" customHeight="1">
      <c r="A291" s="133" t="s">
        <v>634</v>
      </c>
      <c r="B291" s="220" t="s">
        <v>264</v>
      </c>
      <c r="C291" s="232"/>
      <c r="D291" s="232"/>
      <c r="E291" s="232"/>
      <c r="F291" s="220"/>
      <c r="G291" s="232"/>
      <c r="H291" s="134">
        <v>150</v>
      </c>
      <c r="I291" s="134">
        <v>75</v>
      </c>
      <c r="J291" s="221">
        <f t="shared" si="4"/>
        <v>50</v>
      </c>
      <c r="K291" s="221"/>
      <c r="L291" s="221"/>
      <c r="M291" s="221">
        <v>75</v>
      </c>
      <c r="N291" s="232"/>
      <c r="O291" s="232"/>
      <c r="P291" s="221">
        <v>0</v>
      </c>
      <c r="Q291" s="232"/>
    </row>
    <row r="292" spans="1:17" ht="15" customHeight="1">
      <c r="A292" s="133" t="s">
        <v>634</v>
      </c>
      <c r="B292" s="220" t="s">
        <v>264</v>
      </c>
      <c r="C292" s="232"/>
      <c r="D292" s="232"/>
      <c r="E292" s="232"/>
      <c r="F292" s="220"/>
      <c r="G292" s="232"/>
      <c r="H292" s="134">
        <v>150</v>
      </c>
      <c r="I292" s="134">
        <v>75</v>
      </c>
      <c r="J292" s="221">
        <f t="shared" si="4"/>
        <v>50</v>
      </c>
      <c r="K292" s="221"/>
      <c r="L292" s="221"/>
      <c r="M292" s="221">
        <v>75</v>
      </c>
      <c r="N292" s="232"/>
      <c r="O292" s="232"/>
      <c r="P292" s="221">
        <v>0</v>
      </c>
      <c r="Q292" s="232"/>
    </row>
    <row r="293" spans="1:17" ht="15" customHeight="1">
      <c r="A293" s="133" t="s">
        <v>635</v>
      </c>
      <c r="B293" s="220" t="s">
        <v>266</v>
      </c>
      <c r="C293" s="232"/>
      <c r="D293" s="232"/>
      <c r="E293" s="232"/>
      <c r="F293" s="220"/>
      <c r="G293" s="232"/>
      <c r="H293" s="134">
        <v>222.97</v>
      </c>
      <c r="I293" s="134">
        <v>167.93</v>
      </c>
      <c r="J293" s="221">
        <f t="shared" si="4"/>
        <v>75.31506480692471</v>
      </c>
      <c r="K293" s="221"/>
      <c r="L293" s="221"/>
      <c r="M293" s="221">
        <v>167.93</v>
      </c>
      <c r="N293" s="232"/>
      <c r="O293" s="232"/>
      <c r="P293" s="221">
        <v>0</v>
      </c>
      <c r="Q293" s="232"/>
    </row>
    <row r="294" spans="1:17" ht="15" customHeight="1">
      <c r="A294" s="133" t="s">
        <v>635</v>
      </c>
      <c r="B294" s="220" t="s">
        <v>266</v>
      </c>
      <c r="C294" s="232"/>
      <c r="D294" s="232"/>
      <c r="E294" s="232"/>
      <c r="F294" s="220"/>
      <c r="G294" s="232"/>
      <c r="H294" s="134">
        <v>222.97</v>
      </c>
      <c r="I294" s="134">
        <v>167.93</v>
      </c>
      <c r="J294" s="221">
        <f t="shared" si="4"/>
        <v>75.31506480692471</v>
      </c>
      <c r="K294" s="221"/>
      <c r="L294" s="221"/>
      <c r="M294" s="221">
        <v>167.93</v>
      </c>
      <c r="N294" s="232"/>
      <c r="O294" s="232"/>
      <c r="P294" s="221">
        <v>0</v>
      </c>
      <c r="Q294" s="232"/>
    </row>
    <row r="295" spans="1:17" ht="15" customHeight="1">
      <c r="A295" s="133" t="s">
        <v>636</v>
      </c>
      <c r="B295" s="220" t="s">
        <v>268</v>
      </c>
      <c r="C295" s="232"/>
      <c r="D295" s="232"/>
      <c r="E295" s="232"/>
      <c r="F295" s="220"/>
      <c r="G295" s="232"/>
      <c r="H295" s="134">
        <v>3653.64</v>
      </c>
      <c r="I295" s="134">
        <v>2127.79</v>
      </c>
      <c r="J295" s="221">
        <f t="shared" si="4"/>
        <v>58.237538454801239</v>
      </c>
      <c r="K295" s="221"/>
      <c r="L295" s="221"/>
      <c r="M295" s="221">
        <v>2127.79</v>
      </c>
      <c r="N295" s="232"/>
      <c r="O295" s="232"/>
      <c r="P295" s="221">
        <v>0</v>
      </c>
      <c r="Q295" s="232"/>
    </row>
    <row r="296" spans="1:17" ht="15" customHeight="1">
      <c r="A296" s="133" t="s">
        <v>636</v>
      </c>
      <c r="B296" s="220" t="s">
        <v>268</v>
      </c>
      <c r="C296" s="232"/>
      <c r="D296" s="232"/>
      <c r="E296" s="232"/>
      <c r="F296" s="220"/>
      <c r="G296" s="232"/>
      <c r="H296" s="134">
        <v>3653.64</v>
      </c>
      <c r="I296" s="134">
        <v>1823.82</v>
      </c>
      <c r="J296" s="221">
        <f t="shared" si="4"/>
        <v>49.917890104115351</v>
      </c>
      <c r="K296" s="221"/>
      <c r="L296" s="221"/>
      <c r="M296" s="221">
        <v>1823.82</v>
      </c>
      <c r="N296" s="232"/>
      <c r="O296" s="232"/>
      <c r="P296" s="221">
        <v>0</v>
      </c>
      <c r="Q296" s="232"/>
    </row>
    <row r="297" spans="1:17" ht="15" customHeight="1">
      <c r="A297" s="133" t="s">
        <v>636</v>
      </c>
      <c r="B297" s="220" t="s">
        <v>268</v>
      </c>
      <c r="C297" s="232"/>
      <c r="D297" s="232"/>
      <c r="E297" s="232"/>
      <c r="F297" s="220"/>
      <c r="G297" s="232"/>
      <c r="H297" s="134">
        <v>0</v>
      </c>
      <c r="I297" s="134">
        <v>303.97000000000003</v>
      </c>
      <c r="J297" s="221">
        <v>0</v>
      </c>
      <c r="K297" s="221"/>
      <c r="L297" s="221"/>
      <c r="M297" s="221">
        <v>303.97000000000003</v>
      </c>
      <c r="N297" s="232"/>
      <c r="O297" s="232"/>
      <c r="P297" s="221">
        <v>0</v>
      </c>
      <c r="Q297" s="232"/>
    </row>
    <row r="298" spans="1:17" ht="15" customHeight="1">
      <c r="A298" s="133" t="s">
        <v>637</v>
      </c>
      <c r="B298" s="220" t="s">
        <v>270</v>
      </c>
      <c r="C298" s="232"/>
      <c r="D298" s="232"/>
      <c r="E298" s="232"/>
      <c r="F298" s="220"/>
      <c r="G298" s="232"/>
      <c r="H298" s="134">
        <v>120</v>
      </c>
      <c r="I298" s="134">
        <v>58.1</v>
      </c>
      <c r="J298" s="221">
        <f t="shared" si="4"/>
        <v>48.416666666666671</v>
      </c>
      <c r="K298" s="221"/>
      <c r="L298" s="221"/>
      <c r="M298" s="221">
        <v>58.1</v>
      </c>
      <c r="N298" s="232"/>
      <c r="O298" s="232"/>
      <c r="P298" s="221">
        <v>0</v>
      </c>
      <c r="Q298" s="232"/>
    </row>
    <row r="299" spans="1:17" ht="15" customHeight="1">
      <c r="A299" s="133" t="s">
        <v>637</v>
      </c>
      <c r="B299" s="220" t="s">
        <v>270</v>
      </c>
      <c r="C299" s="232"/>
      <c r="D299" s="232"/>
      <c r="E299" s="232"/>
      <c r="F299" s="220"/>
      <c r="G299" s="232"/>
      <c r="H299" s="134">
        <v>100</v>
      </c>
      <c r="I299" s="134">
        <v>49.8</v>
      </c>
      <c r="J299" s="221">
        <f t="shared" si="4"/>
        <v>49.8</v>
      </c>
      <c r="K299" s="221"/>
      <c r="L299" s="221"/>
      <c r="M299" s="221">
        <v>49.8</v>
      </c>
      <c r="N299" s="232"/>
      <c r="O299" s="232"/>
      <c r="P299" s="221">
        <v>0</v>
      </c>
      <c r="Q299" s="232"/>
    </row>
    <row r="300" spans="1:17" ht="15" customHeight="1">
      <c r="A300" s="133" t="s">
        <v>637</v>
      </c>
      <c r="B300" s="220" t="s">
        <v>270</v>
      </c>
      <c r="C300" s="232"/>
      <c r="D300" s="232"/>
      <c r="E300" s="232"/>
      <c r="F300" s="220"/>
      <c r="G300" s="232"/>
      <c r="H300" s="134">
        <v>20</v>
      </c>
      <c r="I300" s="134">
        <v>8.3000000000000007</v>
      </c>
      <c r="J300" s="221">
        <f t="shared" si="4"/>
        <v>41.5</v>
      </c>
      <c r="K300" s="221"/>
      <c r="L300" s="221"/>
      <c r="M300" s="221">
        <v>8.3000000000000007</v>
      </c>
      <c r="N300" s="232"/>
      <c r="O300" s="232"/>
      <c r="P300" s="221">
        <v>0</v>
      </c>
      <c r="Q300" s="232"/>
    </row>
    <row r="301" spans="1:17" ht="27" customHeight="1">
      <c r="A301" s="133" t="s">
        <v>638</v>
      </c>
      <c r="B301" s="220" t="s">
        <v>272</v>
      </c>
      <c r="C301" s="232"/>
      <c r="D301" s="232"/>
      <c r="E301" s="232"/>
      <c r="F301" s="220"/>
      <c r="G301" s="232"/>
      <c r="H301" s="134">
        <v>2456.1999999999998</v>
      </c>
      <c r="I301" s="134">
        <v>2400</v>
      </c>
      <c r="J301" s="221">
        <f t="shared" si="4"/>
        <v>97.711912710691323</v>
      </c>
      <c r="K301" s="221"/>
      <c r="L301" s="221"/>
      <c r="M301" s="221">
        <v>2400</v>
      </c>
      <c r="N301" s="232"/>
      <c r="O301" s="232"/>
      <c r="P301" s="221">
        <v>0</v>
      </c>
      <c r="Q301" s="232"/>
    </row>
    <row r="302" spans="1:17" ht="21.75" customHeight="1">
      <c r="A302" s="133" t="s">
        <v>638</v>
      </c>
      <c r="B302" s="220" t="s">
        <v>272</v>
      </c>
      <c r="C302" s="232"/>
      <c r="D302" s="232"/>
      <c r="E302" s="232"/>
      <c r="F302" s="220"/>
      <c r="G302" s="232"/>
      <c r="H302" s="134">
        <v>2456.1999999999998</v>
      </c>
      <c r="I302" s="134">
        <v>2400</v>
      </c>
      <c r="J302" s="221">
        <f t="shared" si="4"/>
        <v>97.711912710691323</v>
      </c>
      <c r="K302" s="221"/>
      <c r="L302" s="221"/>
      <c r="M302" s="221">
        <v>2400</v>
      </c>
      <c r="N302" s="232"/>
      <c r="O302" s="232"/>
      <c r="P302" s="221">
        <v>0</v>
      </c>
      <c r="Q302" s="232"/>
    </row>
    <row r="303" spans="1:17" ht="15" customHeight="1">
      <c r="A303" s="133" t="s">
        <v>653</v>
      </c>
      <c r="B303" s="220" t="s">
        <v>299</v>
      </c>
      <c r="C303" s="232"/>
      <c r="D303" s="232"/>
      <c r="E303" s="232"/>
      <c r="F303" s="220"/>
      <c r="G303" s="232"/>
      <c r="H303" s="134">
        <v>43.8</v>
      </c>
      <c r="I303" s="134">
        <v>0</v>
      </c>
      <c r="J303" s="221">
        <f t="shared" si="4"/>
        <v>0</v>
      </c>
      <c r="K303" s="221"/>
      <c r="L303" s="221"/>
      <c r="M303" s="221">
        <v>0</v>
      </c>
      <c r="N303" s="232"/>
      <c r="O303" s="232"/>
      <c r="P303" s="221">
        <v>0</v>
      </c>
      <c r="Q303" s="232"/>
    </row>
    <row r="304" spans="1:17" ht="15" customHeight="1">
      <c r="A304" s="133" t="s">
        <v>653</v>
      </c>
      <c r="B304" s="220" t="s">
        <v>299</v>
      </c>
      <c r="C304" s="232"/>
      <c r="D304" s="232"/>
      <c r="E304" s="232"/>
      <c r="F304" s="220"/>
      <c r="G304" s="232"/>
      <c r="H304" s="134">
        <v>43.8</v>
      </c>
      <c r="I304" s="134">
        <v>0</v>
      </c>
      <c r="J304" s="221">
        <f t="shared" si="4"/>
        <v>0</v>
      </c>
      <c r="K304" s="221"/>
      <c r="L304" s="221"/>
      <c r="M304" s="221">
        <v>0</v>
      </c>
      <c r="N304" s="232"/>
      <c r="O304" s="232"/>
      <c r="P304" s="221">
        <v>0</v>
      </c>
      <c r="Q304" s="232"/>
    </row>
    <row r="305" spans="1:17" ht="15" customHeight="1">
      <c r="A305" s="133" t="s">
        <v>640</v>
      </c>
      <c r="B305" s="220" t="s">
        <v>274</v>
      </c>
      <c r="C305" s="232"/>
      <c r="D305" s="232"/>
      <c r="E305" s="232"/>
      <c r="F305" s="220"/>
      <c r="G305" s="232"/>
      <c r="H305" s="134">
        <v>1742.93</v>
      </c>
      <c r="I305" s="134">
        <v>1141.49</v>
      </c>
      <c r="J305" s="221">
        <f t="shared" si="4"/>
        <v>65.492590063857975</v>
      </c>
      <c r="K305" s="221"/>
      <c r="L305" s="221"/>
      <c r="M305" s="221">
        <v>1141.49</v>
      </c>
      <c r="N305" s="232"/>
      <c r="O305" s="232"/>
      <c r="P305" s="221">
        <v>0</v>
      </c>
      <c r="Q305" s="232"/>
    </row>
    <row r="306" spans="1:17" ht="15" customHeight="1">
      <c r="A306" s="133" t="s">
        <v>640</v>
      </c>
      <c r="B306" s="220" t="s">
        <v>274</v>
      </c>
      <c r="C306" s="232"/>
      <c r="D306" s="232"/>
      <c r="E306" s="232"/>
      <c r="F306" s="220"/>
      <c r="G306" s="232"/>
      <c r="H306" s="134">
        <v>1195</v>
      </c>
      <c r="I306" s="134">
        <v>693.56</v>
      </c>
      <c r="J306" s="221">
        <f t="shared" si="4"/>
        <v>58.038493723849371</v>
      </c>
      <c r="K306" s="221"/>
      <c r="L306" s="221"/>
      <c r="M306" s="221">
        <v>693.56</v>
      </c>
      <c r="N306" s="232"/>
      <c r="O306" s="232"/>
      <c r="P306" s="221">
        <v>0</v>
      </c>
      <c r="Q306" s="232"/>
    </row>
    <row r="307" spans="1:17" ht="15" customHeight="1">
      <c r="A307" s="133" t="s">
        <v>640</v>
      </c>
      <c r="B307" s="220" t="s">
        <v>274</v>
      </c>
      <c r="C307" s="232"/>
      <c r="D307" s="232"/>
      <c r="E307" s="232"/>
      <c r="F307" s="220"/>
      <c r="G307" s="232"/>
      <c r="H307" s="134">
        <v>100</v>
      </c>
      <c r="I307" s="134">
        <v>0</v>
      </c>
      <c r="J307" s="221">
        <f t="shared" si="4"/>
        <v>0</v>
      </c>
      <c r="K307" s="221"/>
      <c r="L307" s="221"/>
      <c r="M307" s="221">
        <v>0</v>
      </c>
      <c r="N307" s="232"/>
      <c r="O307" s="232"/>
      <c r="P307" s="221">
        <v>0</v>
      </c>
      <c r="Q307" s="232"/>
    </row>
    <row r="308" spans="1:17" ht="15" customHeight="1">
      <c r="A308" s="133" t="s">
        <v>640</v>
      </c>
      <c r="B308" s="220" t="s">
        <v>274</v>
      </c>
      <c r="C308" s="232"/>
      <c r="D308" s="232"/>
      <c r="E308" s="232"/>
      <c r="F308" s="220"/>
      <c r="G308" s="232"/>
      <c r="H308" s="134">
        <v>447.93</v>
      </c>
      <c r="I308" s="134">
        <v>447.93</v>
      </c>
      <c r="J308" s="221">
        <f t="shared" si="4"/>
        <v>100</v>
      </c>
      <c r="K308" s="221"/>
      <c r="L308" s="221"/>
      <c r="M308" s="221">
        <v>447.93</v>
      </c>
      <c r="N308" s="232"/>
      <c r="O308" s="232"/>
      <c r="P308" s="221">
        <v>0</v>
      </c>
      <c r="Q308" s="232"/>
    </row>
    <row r="309" spans="1:17" ht="15" customHeight="1">
      <c r="A309" s="133" t="s">
        <v>641</v>
      </c>
      <c r="B309" s="220" t="s">
        <v>276</v>
      </c>
      <c r="C309" s="232"/>
      <c r="D309" s="232"/>
      <c r="E309" s="232"/>
      <c r="F309" s="220"/>
      <c r="G309" s="232"/>
      <c r="H309" s="134">
        <v>1020.34</v>
      </c>
      <c r="I309" s="134">
        <v>585.12</v>
      </c>
      <c r="J309" s="221">
        <f t="shared" si="4"/>
        <v>57.345590685457793</v>
      </c>
      <c r="K309" s="221"/>
      <c r="L309" s="221"/>
      <c r="M309" s="221">
        <v>585.12</v>
      </c>
      <c r="N309" s="232"/>
      <c r="O309" s="232"/>
      <c r="P309" s="221">
        <v>0</v>
      </c>
      <c r="Q309" s="232"/>
    </row>
    <row r="310" spans="1:17" ht="15" customHeight="1">
      <c r="A310" s="133" t="s">
        <v>641</v>
      </c>
      <c r="B310" s="220" t="s">
        <v>276</v>
      </c>
      <c r="C310" s="232"/>
      <c r="D310" s="232"/>
      <c r="E310" s="232"/>
      <c r="F310" s="220"/>
      <c r="G310" s="232"/>
      <c r="H310" s="134">
        <v>1020.34</v>
      </c>
      <c r="I310" s="134">
        <v>510.46</v>
      </c>
      <c r="J310" s="221">
        <f t="shared" si="4"/>
        <v>50.02842189858282</v>
      </c>
      <c r="K310" s="221"/>
      <c r="L310" s="221"/>
      <c r="M310" s="221">
        <v>510.46</v>
      </c>
      <c r="N310" s="232"/>
      <c r="O310" s="232"/>
      <c r="P310" s="221">
        <v>0</v>
      </c>
      <c r="Q310" s="232"/>
    </row>
    <row r="311" spans="1:17" ht="15" customHeight="1">
      <c r="A311" s="133" t="s">
        <v>641</v>
      </c>
      <c r="B311" s="220" t="s">
        <v>276</v>
      </c>
      <c r="C311" s="232"/>
      <c r="D311" s="232"/>
      <c r="E311" s="232"/>
      <c r="F311" s="220"/>
      <c r="G311" s="232"/>
      <c r="H311" s="134">
        <v>0</v>
      </c>
      <c r="I311" s="134">
        <v>74.66</v>
      </c>
      <c r="J311" s="221">
        <v>0</v>
      </c>
      <c r="K311" s="221"/>
      <c r="L311" s="221"/>
      <c r="M311" s="221">
        <v>74.66</v>
      </c>
      <c r="N311" s="232"/>
      <c r="O311" s="232"/>
      <c r="P311" s="221">
        <v>0</v>
      </c>
      <c r="Q311" s="232"/>
    </row>
    <row r="312" spans="1:17" ht="15" customHeight="1">
      <c r="A312" s="133" t="s">
        <v>643</v>
      </c>
      <c r="B312" s="220" t="s">
        <v>278</v>
      </c>
      <c r="C312" s="232"/>
      <c r="D312" s="232"/>
      <c r="E312" s="232"/>
      <c r="F312" s="220"/>
      <c r="G312" s="232"/>
      <c r="H312" s="134">
        <v>2513.7199999999998</v>
      </c>
      <c r="I312" s="134">
        <v>1137.1400000000001</v>
      </c>
      <c r="J312" s="221">
        <f t="shared" si="4"/>
        <v>45.237337491844762</v>
      </c>
      <c r="K312" s="221"/>
      <c r="L312" s="221"/>
      <c r="M312" s="221">
        <v>1137.1400000000001</v>
      </c>
      <c r="N312" s="232"/>
      <c r="O312" s="232"/>
      <c r="P312" s="221">
        <v>0</v>
      </c>
      <c r="Q312" s="232"/>
    </row>
    <row r="313" spans="1:17" ht="15" customHeight="1">
      <c r="A313" s="133" t="s">
        <v>643</v>
      </c>
      <c r="B313" s="220" t="s">
        <v>278</v>
      </c>
      <c r="C313" s="232"/>
      <c r="D313" s="232"/>
      <c r="E313" s="232"/>
      <c r="F313" s="220"/>
      <c r="G313" s="232"/>
      <c r="H313" s="134">
        <v>2513.7199999999998</v>
      </c>
      <c r="I313" s="134">
        <v>1016.23</v>
      </c>
      <c r="J313" s="221">
        <f t="shared" si="4"/>
        <v>40.427334786690643</v>
      </c>
      <c r="K313" s="221"/>
      <c r="L313" s="221"/>
      <c r="M313" s="221">
        <v>1016.23</v>
      </c>
      <c r="N313" s="232"/>
      <c r="O313" s="232"/>
      <c r="P313" s="221">
        <v>0</v>
      </c>
      <c r="Q313" s="232"/>
    </row>
    <row r="314" spans="1:17" ht="15" customHeight="1">
      <c r="A314" s="133" t="s">
        <v>643</v>
      </c>
      <c r="B314" s="220" t="s">
        <v>278</v>
      </c>
      <c r="C314" s="232"/>
      <c r="D314" s="232"/>
      <c r="E314" s="232"/>
      <c r="F314" s="220"/>
      <c r="G314" s="232"/>
      <c r="H314" s="134">
        <v>0</v>
      </c>
      <c r="I314" s="134">
        <v>120.91</v>
      </c>
      <c r="J314" s="221">
        <v>0</v>
      </c>
      <c r="K314" s="221"/>
      <c r="L314" s="221"/>
      <c r="M314" s="221">
        <v>120.91</v>
      </c>
      <c r="N314" s="232"/>
      <c r="O314" s="232"/>
      <c r="P314" s="221">
        <v>0</v>
      </c>
      <c r="Q314" s="232"/>
    </row>
    <row r="315" spans="1:17" ht="21.75" customHeight="1">
      <c r="A315" s="133" t="s">
        <v>644</v>
      </c>
      <c r="B315" s="220" t="s">
        <v>280</v>
      </c>
      <c r="C315" s="232"/>
      <c r="D315" s="232"/>
      <c r="E315" s="232"/>
      <c r="F315" s="220"/>
      <c r="G315" s="232"/>
      <c r="H315" s="134">
        <v>499</v>
      </c>
      <c r="I315" s="134">
        <v>421.45</v>
      </c>
      <c r="J315" s="221">
        <f t="shared" si="4"/>
        <v>84.458917835671343</v>
      </c>
      <c r="K315" s="221"/>
      <c r="L315" s="221"/>
      <c r="M315" s="221">
        <v>421.45</v>
      </c>
      <c r="N315" s="232"/>
      <c r="O315" s="232"/>
      <c r="P315" s="221">
        <v>0</v>
      </c>
      <c r="Q315" s="232"/>
    </row>
    <row r="316" spans="1:17" ht="24" customHeight="1">
      <c r="A316" s="133" t="s">
        <v>644</v>
      </c>
      <c r="B316" s="220" t="s">
        <v>280</v>
      </c>
      <c r="C316" s="232"/>
      <c r="D316" s="232"/>
      <c r="E316" s="232"/>
      <c r="F316" s="220"/>
      <c r="G316" s="232"/>
      <c r="H316" s="134">
        <v>99</v>
      </c>
      <c r="I316" s="134">
        <v>99</v>
      </c>
      <c r="J316" s="221">
        <f t="shared" si="4"/>
        <v>100</v>
      </c>
      <c r="K316" s="221"/>
      <c r="L316" s="221"/>
      <c r="M316" s="221">
        <v>99</v>
      </c>
      <c r="N316" s="232"/>
      <c r="O316" s="232"/>
      <c r="P316" s="221">
        <v>0</v>
      </c>
      <c r="Q316" s="232"/>
    </row>
    <row r="317" spans="1:17" ht="22.5" customHeight="1">
      <c r="A317" s="133" t="s">
        <v>644</v>
      </c>
      <c r="B317" s="220" t="s">
        <v>280</v>
      </c>
      <c r="C317" s="232"/>
      <c r="D317" s="232"/>
      <c r="E317" s="232"/>
      <c r="F317" s="220"/>
      <c r="G317" s="232"/>
      <c r="H317" s="134">
        <v>400</v>
      </c>
      <c r="I317" s="134">
        <v>322.45</v>
      </c>
      <c r="J317" s="221">
        <f t="shared" si="4"/>
        <v>80.612499999999997</v>
      </c>
      <c r="K317" s="221"/>
      <c r="L317" s="221"/>
      <c r="M317" s="221">
        <v>322.45</v>
      </c>
      <c r="N317" s="232"/>
      <c r="O317" s="232"/>
      <c r="P317" s="221">
        <v>0</v>
      </c>
      <c r="Q317" s="232"/>
    </row>
    <row r="318" spans="1:17" ht="15" customHeight="1">
      <c r="A318" s="133" t="s">
        <v>645</v>
      </c>
      <c r="B318" s="220" t="s">
        <v>282</v>
      </c>
      <c r="C318" s="232"/>
      <c r="D318" s="232"/>
      <c r="E318" s="232"/>
      <c r="F318" s="220"/>
      <c r="G318" s="232"/>
      <c r="H318" s="134">
        <v>663</v>
      </c>
      <c r="I318" s="134">
        <v>386.75</v>
      </c>
      <c r="J318" s="221">
        <f t="shared" si="4"/>
        <v>58.333333333333336</v>
      </c>
      <c r="K318" s="221"/>
      <c r="L318" s="221"/>
      <c r="M318" s="221">
        <v>386.75</v>
      </c>
      <c r="N318" s="232"/>
      <c r="O318" s="232"/>
      <c r="P318" s="221">
        <v>0</v>
      </c>
      <c r="Q318" s="232"/>
    </row>
    <row r="319" spans="1:17" ht="15" customHeight="1">
      <c r="A319" s="133" t="s">
        <v>645</v>
      </c>
      <c r="B319" s="220" t="s">
        <v>282</v>
      </c>
      <c r="C319" s="232"/>
      <c r="D319" s="232"/>
      <c r="E319" s="232"/>
      <c r="F319" s="220"/>
      <c r="G319" s="232"/>
      <c r="H319" s="134">
        <v>663</v>
      </c>
      <c r="I319" s="134">
        <v>331.5</v>
      </c>
      <c r="J319" s="221">
        <f t="shared" si="4"/>
        <v>50</v>
      </c>
      <c r="K319" s="221"/>
      <c r="L319" s="221"/>
      <c r="M319" s="221">
        <v>331.5</v>
      </c>
      <c r="N319" s="232"/>
      <c r="O319" s="232"/>
      <c r="P319" s="221">
        <v>0</v>
      </c>
      <c r="Q319" s="232"/>
    </row>
    <row r="320" spans="1:17" ht="15" customHeight="1">
      <c r="A320" s="133" t="s">
        <v>645</v>
      </c>
      <c r="B320" s="220" t="s">
        <v>282</v>
      </c>
      <c r="C320" s="232"/>
      <c r="D320" s="232"/>
      <c r="E320" s="232"/>
      <c r="F320" s="220"/>
      <c r="G320" s="232"/>
      <c r="H320" s="134">
        <v>0</v>
      </c>
      <c r="I320" s="134">
        <v>55.25</v>
      </c>
      <c r="J320" s="221">
        <v>0</v>
      </c>
      <c r="K320" s="221"/>
      <c r="L320" s="221"/>
      <c r="M320" s="221">
        <v>55.25</v>
      </c>
      <c r="N320" s="232"/>
      <c r="O320" s="232"/>
      <c r="P320" s="221">
        <v>0</v>
      </c>
      <c r="Q320" s="232"/>
    </row>
    <row r="321" spans="1:17" ht="15" customHeight="1">
      <c r="A321" s="133" t="s">
        <v>646</v>
      </c>
      <c r="B321" s="220" t="s">
        <v>284</v>
      </c>
      <c r="C321" s="232"/>
      <c r="D321" s="232"/>
      <c r="E321" s="232"/>
      <c r="F321" s="220"/>
      <c r="G321" s="232"/>
      <c r="H321" s="134">
        <v>1122</v>
      </c>
      <c r="I321" s="134">
        <v>300</v>
      </c>
      <c r="J321" s="221">
        <f t="shared" si="4"/>
        <v>26.737967914438503</v>
      </c>
      <c r="K321" s="221"/>
      <c r="L321" s="221"/>
      <c r="M321" s="221">
        <v>300</v>
      </c>
      <c r="N321" s="232"/>
      <c r="O321" s="232"/>
      <c r="P321" s="221">
        <v>0</v>
      </c>
      <c r="Q321" s="232"/>
    </row>
    <row r="322" spans="1:17" ht="15" customHeight="1">
      <c r="A322" s="133" t="s">
        <v>646</v>
      </c>
      <c r="B322" s="220" t="s">
        <v>284</v>
      </c>
      <c r="C322" s="232"/>
      <c r="D322" s="232"/>
      <c r="E322" s="232"/>
      <c r="F322" s="220"/>
      <c r="G322" s="232"/>
      <c r="H322" s="134">
        <v>1022</v>
      </c>
      <c r="I322" s="134">
        <v>300</v>
      </c>
      <c r="J322" s="221">
        <f t="shared" si="4"/>
        <v>29.354207436399214</v>
      </c>
      <c r="K322" s="221"/>
      <c r="L322" s="221"/>
      <c r="M322" s="221">
        <v>300</v>
      </c>
      <c r="N322" s="232"/>
      <c r="O322" s="232"/>
      <c r="P322" s="221">
        <v>0</v>
      </c>
      <c r="Q322" s="232"/>
    </row>
    <row r="323" spans="1:17" ht="15" customHeight="1">
      <c r="A323" s="133" t="s">
        <v>646</v>
      </c>
      <c r="B323" s="220" t="s">
        <v>284</v>
      </c>
      <c r="C323" s="232"/>
      <c r="D323" s="232"/>
      <c r="E323" s="232"/>
      <c r="F323" s="220"/>
      <c r="G323" s="232"/>
      <c r="H323" s="134">
        <v>100</v>
      </c>
      <c r="I323" s="134">
        <v>0</v>
      </c>
      <c r="J323" s="221">
        <f t="shared" si="4"/>
        <v>0</v>
      </c>
      <c r="K323" s="221"/>
      <c r="L323" s="221"/>
      <c r="M323" s="221">
        <v>0</v>
      </c>
      <c r="N323" s="232"/>
      <c r="O323" s="232"/>
      <c r="P323" s="221">
        <v>0</v>
      </c>
      <c r="Q323" s="232"/>
    </row>
    <row r="324" spans="1:17" ht="15" customHeight="1">
      <c r="A324" s="133" t="s">
        <v>654</v>
      </c>
      <c r="B324" s="220" t="s">
        <v>286</v>
      </c>
      <c r="C324" s="232"/>
      <c r="D324" s="232"/>
      <c r="E324" s="232"/>
      <c r="F324" s="220"/>
      <c r="G324" s="232"/>
      <c r="H324" s="134">
        <v>197</v>
      </c>
      <c r="I324" s="134">
        <v>0</v>
      </c>
      <c r="J324" s="221">
        <f t="shared" si="4"/>
        <v>0</v>
      </c>
      <c r="K324" s="221"/>
      <c r="L324" s="221"/>
      <c r="M324" s="221">
        <v>0</v>
      </c>
      <c r="N324" s="232"/>
      <c r="O324" s="232"/>
      <c r="P324" s="221">
        <v>0</v>
      </c>
      <c r="Q324" s="232"/>
    </row>
    <row r="325" spans="1:17" ht="15" customHeight="1">
      <c r="A325" s="133" t="s">
        <v>654</v>
      </c>
      <c r="B325" s="220" t="s">
        <v>286</v>
      </c>
      <c r="C325" s="232"/>
      <c r="D325" s="232"/>
      <c r="E325" s="232"/>
      <c r="F325" s="220"/>
      <c r="G325" s="232"/>
      <c r="H325" s="134">
        <v>197</v>
      </c>
      <c r="I325" s="134">
        <v>0</v>
      </c>
      <c r="J325" s="221">
        <f t="shared" si="4"/>
        <v>0</v>
      </c>
      <c r="K325" s="221"/>
      <c r="L325" s="221"/>
      <c r="M325" s="221">
        <v>0</v>
      </c>
      <c r="N325" s="232"/>
      <c r="O325" s="232"/>
      <c r="P325" s="221">
        <v>0</v>
      </c>
      <c r="Q325" s="232"/>
    </row>
    <row r="326" spans="1:17" ht="15" customHeight="1">
      <c r="A326" s="133" t="s">
        <v>647</v>
      </c>
      <c r="B326" s="220" t="s">
        <v>107</v>
      </c>
      <c r="C326" s="232"/>
      <c r="D326" s="232"/>
      <c r="E326" s="232"/>
      <c r="F326" s="220"/>
      <c r="G326" s="232"/>
      <c r="H326" s="134">
        <v>1513.88</v>
      </c>
      <c r="I326" s="134">
        <v>364.48</v>
      </c>
      <c r="J326" s="221">
        <f t="shared" si="4"/>
        <v>24.075884482257511</v>
      </c>
      <c r="K326" s="221"/>
      <c r="L326" s="221"/>
      <c r="M326" s="221">
        <v>364.48</v>
      </c>
      <c r="N326" s="232"/>
      <c r="O326" s="232"/>
      <c r="P326" s="221">
        <v>0</v>
      </c>
      <c r="Q326" s="232"/>
    </row>
    <row r="327" spans="1:17" ht="15" customHeight="1">
      <c r="A327" s="133" t="s">
        <v>647</v>
      </c>
      <c r="B327" s="220" t="s">
        <v>107</v>
      </c>
      <c r="C327" s="232"/>
      <c r="D327" s="232"/>
      <c r="E327" s="232"/>
      <c r="F327" s="220"/>
      <c r="G327" s="232"/>
      <c r="H327" s="134">
        <v>1013.88</v>
      </c>
      <c r="I327" s="134">
        <v>248.98</v>
      </c>
      <c r="J327" s="221">
        <f t="shared" si="4"/>
        <v>24.557146802382924</v>
      </c>
      <c r="K327" s="221"/>
      <c r="L327" s="221"/>
      <c r="M327" s="221">
        <v>248.98</v>
      </c>
      <c r="N327" s="232"/>
      <c r="O327" s="232"/>
      <c r="P327" s="221">
        <v>0</v>
      </c>
      <c r="Q327" s="232"/>
    </row>
    <row r="328" spans="1:17" ht="15" customHeight="1">
      <c r="A328" s="133" t="s">
        <v>647</v>
      </c>
      <c r="B328" s="220" t="s">
        <v>107</v>
      </c>
      <c r="C328" s="232"/>
      <c r="D328" s="232"/>
      <c r="E328" s="232"/>
      <c r="F328" s="220"/>
      <c r="G328" s="232"/>
      <c r="H328" s="134">
        <v>500</v>
      </c>
      <c r="I328" s="134">
        <v>115.5</v>
      </c>
      <c r="J328" s="221">
        <f t="shared" si="4"/>
        <v>23.1</v>
      </c>
      <c r="K328" s="221"/>
      <c r="L328" s="221"/>
      <c r="M328" s="221">
        <v>115.5</v>
      </c>
      <c r="N328" s="232"/>
      <c r="O328" s="232"/>
      <c r="P328" s="221">
        <v>0</v>
      </c>
      <c r="Q328" s="232"/>
    </row>
    <row r="329" spans="1:17" ht="15" customHeight="1">
      <c r="A329" s="133" t="s">
        <v>648</v>
      </c>
      <c r="B329" s="220" t="s">
        <v>289</v>
      </c>
      <c r="C329" s="232"/>
      <c r="D329" s="232"/>
      <c r="E329" s="232"/>
      <c r="F329" s="220"/>
      <c r="G329" s="232"/>
      <c r="H329" s="134">
        <v>212.09</v>
      </c>
      <c r="I329" s="134">
        <v>148.09</v>
      </c>
      <c r="J329" s="221">
        <f t="shared" si="4"/>
        <v>69.824131265028996</v>
      </c>
      <c r="K329" s="221"/>
      <c r="L329" s="221"/>
      <c r="M329" s="221">
        <v>148.09</v>
      </c>
      <c r="N329" s="232"/>
      <c r="O329" s="232"/>
      <c r="P329" s="221">
        <v>0</v>
      </c>
      <c r="Q329" s="232"/>
    </row>
    <row r="330" spans="1:17" ht="15" customHeight="1">
      <c r="A330" s="133" t="s">
        <v>648</v>
      </c>
      <c r="B330" s="220" t="s">
        <v>289</v>
      </c>
      <c r="C330" s="232"/>
      <c r="D330" s="232"/>
      <c r="E330" s="232"/>
      <c r="F330" s="220"/>
      <c r="G330" s="232"/>
      <c r="H330" s="134">
        <v>212.09</v>
      </c>
      <c r="I330" s="134">
        <v>148.09</v>
      </c>
      <c r="J330" s="221">
        <f t="shared" si="4"/>
        <v>69.824131265028996</v>
      </c>
      <c r="K330" s="221"/>
      <c r="L330" s="221"/>
      <c r="M330" s="221">
        <v>148.09</v>
      </c>
      <c r="N330" s="232"/>
      <c r="O330" s="232"/>
      <c r="P330" s="221">
        <v>0</v>
      </c>
      <c r="Q330" s="232"/>
    </row>
    <row r="331" spans="1:17" ht="23.25" customHeight="1">
      <c r="A331" s="133" t="s">
        <v>605</v>
      </c>
      <c r="B331" s="220" t="s">
        <v>205</v>
      </c>
      <c r="C331" s="232"/>
      <c r="D331" s="232"/>
      <c r="E331" s="232"/>
      <c r="F331" s="220"/>
      <c r="G331" s="232"/>
      <c r="H331" s="134">
        <v>3100</v>
      </c>
      <c r="I331" s="134">
        <v>1071.8399999999999</v>
      </c>
      <c r="J331" s="221">
        <f t="shared" si="4"/>
        <v>34.575483870967737</v>
      </c>
      <c r="K331" s="221"/>
      <c r="L331" s="221"/>
      <c r="M331" s="221">
        <v>1071.8399999999999</v>
      </c>
      <c r="N331" s="232"/>
      <c r="O331" s="232"/>
      <c r="P331" s="221">
        <v>0</v>
      </c>
      <c r="Q331" s="232"/>
    </row>
    <row r="332" spans="1:17" ht="24" customHeight="1">
      <c r="A332" s="133" t="s">
        <v>605</v>
      </c>
      <c r="B332" s="220" t="s">
        <v>205</v>
      </c>
      <c r="C332" s="232"/>
      <c r="D332" s="232"/>
      <c r="E332" s="232"/>
      <c r="F332" s="220"/>
      <c r="G332" s="232"/>
      <c r="H332" s="134">
        <v>3100</v>
      </c>
      <c r="I332" s="134">
        <v>1071.8399999999999</v>
      </c>
      <c r="J332" s="221">
        <f t="shared" si="4"/>
        <v>34.575483870967737</v>
      </c>
      <c r="K332" s="221"/>
      <c r="L332" s="221"/>
      <c r="M332" s="221">
        <v>1071.8399999999999</v>
      </c>
      <c r="N332" s="232"/>
      <c r="O332" s="232"/>
      <c r="P332" s="221">
        <v>0</v>
      </c>
      <c r="Q332" s="232"/>
    </row>
    <row r="333" spans="1:17" ht="24" customHeight="1">
      <c r="A333" s="133" t="s">
        <v>655</v>
      </c>
      <c r="B333" s="220" t="s">
        <v>291</v>
      </c>
      <c r="C333" s="232"/>
      <c r="D333" s="232"/>
      <c r="E333" s="232"/>
      <c r="F333" s="220"/>
      <c r="G333" s="232"/>
      <c r="H333" s="134">
        <v>80</v>
      </c>
      <c r="I333" s="134">
        <v>0</v>
      </c>
      <c r="J333" s="221">
        <f t="shared" si="4"/>
        <v>0</v>
      </c>
      <c r="K333" s="221"/>
      <c r="L333" s="221"/>
      <c r="M333" s="221">
        <v>0</v>
      </c>
      <c r="N333" s="232"/>
      <c r="O333" s="232"/>
      <c r="P333" s="221">
        <v>0</v>
      </c>
      <c r="Q333" s="232"/>
    </row>
    <row r="334" spans="1:17" ht="15" customHeight="1">
      <c r="A334" s="133" t="s">
        <v>655</v>
      </c>
      <c r="B334" s="220" t="s">
        <v>291</v>
      </c>
      <c r="C334" s="232"/>
      <c r="D334" s="232"/>
      <c r="E334" s="232"/>
      <c r="F334" s="220"/>
      <c r="G334" s="232"/>
      <c r="H334" s="134">
        <v>80</v>
      </c>
      <c r="I334" s="134">
        <v>0</v>
      </c>
      <c r="J334" s="221">
        <f t="shared" si="4"/>
        <v>0</v>
      </c>
      <c r="K334" s="221"/>
      <c r="L334" s="221"/>
      <c r="M334" s="221">
        <v>0</v>
      </c>
      <c r="N334" s="232"/>
      <c r="O334" s="232"/>
      <c r="P334" s="221">
        <v>0</v>
      </c>
      <c r="Q334" s="232"/>
    </row>
    <row r="335" spans="1:17" ht="15" customHeight="1">
      <c r="A335" s="133" t="s">
        <v>630</v>
      </c>
      <c r="B335" s="220" t="s">
        <v>158</v>
      </c>
      <c r="C335" s="232"/>
      <c r="D335" s="232"/>
      <c r="E335" s="232"/>
      <c r="F335" s="220"/>
      <c r="G335" s="232"/>
      <c r="H335" s="134">
        <v>2509.29</v>
      </c>
      <c r="I335" s="134">
        <v>530.28</v>
      </c>
      <c r="J335" s="221">
        <f t="shared" si="4"/>
        <v>21.132670994584124</v>
      </c>
      <c r="K335" s="221"/>
      <c r="L335" s="221"/>
      <c r="M335" s="221">
        <v>530.28</v>
      </c>
      <c r="N335" s="232"/>
      <c r="O335" s="232"/>
      <c r="P335" s="221">
        <v>0</v>
      </c>
      <c r="Q335" s="232"/>
    </row>
    <row r="336" spans="1:17" ht="15" customHeight="1">
      <c r="A336" s="133" t="s">
        <v>630</v>
      </c>
      <c r="B336" s="220" t="s">
        <v>158</v>
      </c>
      <c r="C336" s="232"/>
      <c r="D336" s="232"/>
      <c r="E336" s="232"/>
      <c r="F336" s="220"/>
      <c r="G336" s="232"/>
      <c r="H336" s="134">
        <v>780</v>
      </c>
      <c r="I336" s="134">
        <v>50.76</v>
      </c>
      <c r="J336" s="221">
        <f t="shared" si="4"/>
        <v>6.5076923076923077</v>
      </c>
      <c r="K336" s="221"/>
      <c r="L336" s="221"/>
      <c r="M336" s="221">
        <v>50.76</v>
      </c>
      <c r="N336" s="232"/>
      <c r="O336" s="232"/>
      <c r="P336" s="221">
        <v>0</v>
      </c>
      <c r="Q336" s="232"/>
    </row>
    <row r="337" spans="1:17" ht="15" customHeight="1">
      <c r="A337" s="133" t="s">
        <v>630</v>
      </c>
      <c r="B337" s="220" t="s">
        <v>158</v>
      </c>
      <c r="C337" s="232"/>
      <c r="D337" s="232"/>
      <c r="E337" s="232"/>
      <c r="F337" s="220"/>
      <c r="G337" s="232"/>
      <c r="H337" s="134">
        <v>664</v>
      </c>
      <c r="I337" s="134">
        <v>267.52999999999997</v>
      </c>
      <c r="J337" s="221">
        <f t="shared" si="4"/>
        <v>40.290662650602407</v>
      </c>
      <c r="K337" s="221"/>
      <c r="L337" s="221"/>
      <c r="M337" s="221">
        <v>267.52999999999997</v>
      </c>
      <c r="N337" s="232"/>
      <c r="O337" s="232"/>
      <c r="P337" s="221">
        <v>0</v>
      </c>
      <c r="Q337" s="232"/>
    </row>
    <row r="338" spans="1:17" ht="15" customHeight="1">
      <c r="A338" s="133" t="s">
        <v>630</v>
      </c>
      <c r="B338" s="220" t="s">
        <v>158</v>
      </c>
      <c r="C338" s="232"/>
      <c r="D338" s="232"/>
      <c r="E338" s="232"/>
      <c r="F338" s="220"/>
      <c r="G338" s="232"/>
      <c r="H338" s="134">
        <v>921.21</v>
      </c>
      <c r="I338" s="134">
        <v>0</v>
      </c>
      <c r="J338" s="221">
        <f t="shared" si="4"/>
        <v>0</v>
      </c>
      <c r="K338" s="221"/>
      <c r="L338" s="221"/>
      <c r="M338" s="221">
        <v>0</v>
      </c>
      <c r="N338" s="232"/>
      <c r="O338" s="232"/>
      <c r="P338" s="221">
        <v>0</v>
      </c>
      <c r="Q338" s="232"/>
    </row>
    <row r="339" spans="1:17" ht="15" customHeight="1">
      <c r="A339" s="133" t="s">
        <v>630</v>
      </c>
      <c r="B339" s="220" t="s">
        <v>158</v>
      </c>
      <c r="C339" s="232"/>
      <c r="D339" s="232"/>
      <c r="E339" s="232"/>
      <c r="F339" s="220"/>
      <c r="G339" s="232"/>
      <c r="H339" s="134">
        <v>144.08000000000001</v>
      </c>
      <c r="I339" s="134">
        <v>211.99</v>
      </c>
      <c r="J339" s="221">
        <f t="shared" si="4"/>
        <v>147.13353692393113</v>
      </c>
      <c r="K339" s="221"/>
      <c r="L339" s="221"/>
      <c r="M339" s="221">
        <v>211.99</v>
      </c>
      <c r="N339" s="232"/>
      <c r="O339" s="232"/>
      <c r="P339" s="221">
        <v>0</v>
      </c>
      <c r="Q339" s="232"/>
    </row>
    <row r="340" spans="1:17" ht="15" customHeight="1">
      <c r="A340" s="133" t="s">
        <v>642</v>
      </c>
      <c r="B340" s="220" t="s">
        <v>293</v>
      </c>
      <c r="C340" s="232"/>
      <c r="D340" s="232"/>
      <c r="E340" s="232"/>
      <c r="F340" s="220"/>
      <c r="G340" s="232"/>
      <c r="H340" s="134">
        <v>265</v>
      </c>
      <c r="I340" s="134">
        <v>171.3</v>
      </c>
      <c r="J340" s="221">
        <f t="shared" si="4"/>
        <v>64.64150943396227</v>
      </c>
      <c r="K340" s="221"/>
      <c r="L340" s="221"/>
      <c r="M340" s="221">
        <v>171.3</v>
      </c>
      <c r="N340" s="232"/>
      <c r="O340" s="232"/>
      <c r="P340" s="221">
        <v>0</v>
      </c>
      <c r="Q340" s="232"/>
    </row>
    <row r="341" spans="1:17" ht="15" customHeight="1">
      <c r="A341" s="133" t="s">
        <v>642</v>
      </c>
      <c r="B341" s="220" t="s">
        <v>293</v>
      </c>
      <c r="C341" s="232"/>
      <c r="D341" s="232"/>
      <c r="E341" s="232"/>
      <c r="F341" s="220"/>
      <c r="G341" s="232"/>
      <c r="H341" s="134">
        <v>0</v>
      </c>
      <c r="I341" s="134">
        <v>25.14</v>
      </c>
      <c r="J341" s="221">
        <v>0</v>
      </c>
      <c r="K341" s="221"/>
      <c r="L341" s="221"/>
      <c r="M341" s="221">
        <v>25.14</v>
      </c>
      <c r="N341" s="232"/>
      <c r="O341" s="232"/>
      <c r="P341" s="221">
        <v>0</v>
      </c>
      <c r="Q341" s="232"/>
    </row>
    <row r="342" spans="1:17" ht="15" customHeight="1">
      <c r="A342" s="133" t="s">
        <v>642</v>
      </c>
      <c r="B342" s="220" t="s">
        <v>293</v>
      </c>
      <c r="C342" s="232"/>
      <c r="D342" s="232"/>
      <c r="E342" s="232"/>
      <c r="F342" s="220"/>
      <c r="G342" s="232"/>
      <c r="H342" s="134">
        <v>265</v>
      </c>
      <c r="I342" s="134">
        <v>146.16</v>
      </c>
      <c r="J342" s="221">
        <f t="shared" si="4"/>
        <v>55.154716981132083</v>
      </c>
      <c r="K342" s="221"/>
      <c r="L342" s="221"/>
      <c r="M342" s="221">
        <v>146.16</v>
      </c>
      <c r="N342" s="232"/>
      <c r="O342" s="232"/>
      <c r="P342" s="221">
        <v>0</v>
      </c>
      <c r="Q342" s="232"/>
    </row>
    <row r="343" spans="1:17">
      <c r="A343" s="133" t="s">
        <v>649</v>
      </c>
      <c r="B343" s="220" t="s">
        <v>169</v>
      </c>
      <c r="C343" s="232"/>
      <c r="D343" s="232"/>
      <c r="E343" s="232"/>
      <c r="F343" s="220"/>
      <c r="G343" s="232"/>
      <c r="H343" s="134">
        <v>116132</v>
      </c>
      <c r="I343" s="134">
        <v>69197.240000000005</v>
      </c>
      <c r="J343" s="221">
        <f t="shared" si="4"/>
        <v>59.584989494712914</v>
      </c>
      <c r="K343" s="221"/>
      <c r="L343" s="221"/>
      <c r="M343" s="221">
        <v>69197.240000000005</v>
      </c>
      <c r="N343" s="232"/>
      <c r="O343" s="232"/>
      <c r="P343" s="221">
        <v>0</v>
      </c>
      <c r="Q343" s="232"/>
    </row>
    <row r="344" spans="1:17">
      <c r="A344" s="133" t="s">
        <v>649</v>
      </c>
      <c r="B344" s="220" t="s">
        <v>169</v>
      </c>
      <c r="C344" s="232"/>
      <c r="D344" s="232"/>
      <c r="E344" s="232"/>
      <c r="F344" s="220"/>
      <c r="G344" s="232"/>
      <c r="H344" s="134">
        <v>116132</v>
      </c>
      <c r="I344" s="134">
        <v>69197.240000000005</v>
      </c>
      <c r="J344" s="221">
        <f t="shared" si="4"/>
        <v>59.584989494712914</v>
      </c>
      <c r="K344" s="221"/>
      <c r="L344" s="221"/>
      <c r="M344" s="221">
        <v>69197.240000000005</v>
      </c>
      <c r="N344" s="232"/>
      <c r="O344" s="232"/>
      <c r="P344" s="221">
        <v>0</v>
      </c>
      <c r="Q344" s="232"/>
    </row>
    <row r="345" spans="1:17" ht="15" customHeight="1">
      <c r="A345" s="133" t="s">
        <v>656</v>
      </c>
      <c r="B345" s="220" t="s">
        <v>295</v>
      </c>
      <c r="C345" s="232"/>
      <c r="D345" s="232"/>
      <c r="E345" s="232"/>
      <c r="F345" s="220"/>
      <c r="G345" s="232"/>
      <c r="H345" s="134">
        <v>19594.080000000002</v>
      </c>
      <c r="I345" s="134">
        <v>0</v>
      </c>
      <c r="J345" s="221">
        <f t="shared" si="4"/>
        <v>0</v>
      </c>
      <c r="K345" s="221"/>
      <c r="L345" s="221"/>
      <c r="M345" s="221">
        <v>0</v>
      </c>
      <c r="N345" s="232"/>
      <c r="O345" s="232"/>
      <c r="P345" s="221">
        <v>0</v>
      </c>
      <c r="Q345" s="232"/>
    </row>
    <row r="346" spans="1:17" ht="15" customHeight="1">
      <c r="A346" s="133" t="s">
        <v>656</v>
      </c>
      <c r="B346" s="220" t="s">
        <v>295</v>
      </c>
      <c r="C346" s="232"/>
      <c r="D346" s="232"/>
      <c r="E346" s="232"/>
      <c r="F346" s="220"/>
      <c r="G346" s="232"/>
      <c r="H346" s="134">
        <v>19594.080000000002</v>
      </c>
      <c r="I346" s="134">
        <v>0</v>
      </c>
      <c r="J346" s="221">
        <f t="shared" ref="J346:J370" si="5">I346/H346*100</f>
        <v>0</v>
      </c>
      <c r="K346" s="221"/>
      <c r="L346" s="221"/>
      <c r="M346" s="221">
        <v>0</v>
      </c>
      <c r="N346" s="232"/>
      <c r="O346" s="232"/>
      <c r="P346" s="221">
        <v>0</v>
      </c>
      <c r="Q346" s="232"/>
    </row>
    <row r="347" spans="1:17" ht="15" customHeight="1">
      <c r="A347" s="133" t="s">
        <v>639</v>
      </c>
      <c r="B347" s="220" t="s">
        <v>301</v>
      </c>
      <c r="C347" s="232"/>
      <c r="D347" s="232"/>
      <c r="E347" s="232"/>
      <c r="F347" s="220"/>
      <c r="G347" s="232"/>
      <c r="H347" s="134">
        <v>1010.81</v>
      </c>
      <c r="I347" s="134">
        <v>1008</v>
      </c>
      <c r="J347" s="221">
        <f t="shared" si="5"/>
        <v>99.722005124603044</v>
      </c>
      <c r="K347" s="221"/>
      <c r="L347" s="221"/>
      <c r="M347" s="221">
        <v>1008</v>
      </c>
      <c r="N347" s="232"/>
      <c r="O347" s="232"/>
      <c r="P347" s="221">
        <v>0</v>
      </c>
      <c r="Q347" s="232"/>
    </row>
    <row r="348" spans="1:17" ht="15" customHeight="1">
      <c r="A348" s="133" t="s">
        <v>639</v>
      </c>
      <c r="B348" s="220" t="s">
        <v>301</v>
      </c>
      <c r="C348" s="232"/>
      <c r="D348" s="232"/>
      <c r="E348" s="232"/>
      <c r="F348" s="220"/>
      <c r="G348" s="232"/>
      <c r="H348" s="134">
        <v>1008</v>
      </c>
      <c r="I348" s="134">
        <v>1008</v>
      </c>
      <c r="J348" s="221">
        <f t="shared" si="5"/>
        <v>100</v>
      </c>
      <c r="K348" s="221"/>
      <c r="L348" s="221"/>
      <c r="M348" s="221">
        <v>1008</v>
      </c>
      <c r="N348" s="232"/>
      <c r="O348" s="232"/>
      <c r="P348" s="221">
        <v>0</v>
      </c>
      <c r="Q348" s="232"/>
    </row>
    <row r="349" spans="1:17" ht="15" customHeight="1">
      <c r="A349" s="133" t="s">
        <v>639</v>
      </c>
      <c r="B349" s="220" t="s">
        <v>301</v>
      </c>
      <c r="C349" s="232"/>
      <c r="D349" s="232"/>
      <c r="E349" s="232"/>
      <c r="F349" s="220"/>
      <c r="G349" s="232"/>
      <c r="H349" s="134">
        <v>2.81</v>
      </c>
      <c r="I349" s="134">
        <v>0</v>
      </c>
      <c r="J349" s="221">
        <f t="shared" si="5"/>
        <v>0</v>
      </c>
      <c r="K349" s="221"/>
      <c r="L349" s="221"/>
      <c r="M349" s="221">
        <v>0</v>
      </c>
      <c r="N349" s="232"/>
      <c r="O349" s="232"/>
      <c r="P349" s="221">
        <v>0</v>
      </c>
      <c r="Q349" s="232"/>
    </row>
    <row r="350" spans="1:17" ht="15" customHeight="1">
      <c r="A350" s="133" t="s">
        <v>591</v>
      </c>
      <c r="B350" s="220" t="s">
        <v>174</v>
      </c>
      <c r="C350" s="232"/>
      <c r="D350" s="232"/>
      <c r="E350" s="232"/>
      <c r="F350" s="220"/>
      <c r="G350" s="232"/>
      <c r="H350" s="134">
        <v>7080.69</v>
      </c>
      <c r="I350" s="134">
        <v>0</v>
      </c>
      <c r="J350" s="221">
        <f t="shared" si="5"/>
        <v>0</v>
      </c>
      <c r="K350" s="221"/>
      <c r="L350" s="221"/>
      <c r="M350" s="221">
        <v>0</v>
      </c>
      <c r="N350" s="232"/>
      <c r="O350" s="232"/>
      <c r="P350" s="221">
        <v>0</v>
      </c>
      <c r="Q350" s="232"/>
    </row>
    <row r="351" spans="1:17" ht="15" customHeight="1">
      <c r="A351" s="133" t="s">
        <v>591</v>
      </c>
      <c r="B351" s="220" t="s">
        <v>174</v>
      </c>
      <c r="C351" s="232"/>
      <c r="D351" s="232"/>
      <c r="E351" s="232"/>
      <c r="F351" s="220"/>
      <c r="G351" s="232"/>
      <c r="H351" s="134">
        <v>7080.69</v>
      </c>
      <c r="I351" s="134">
        <v>0</v>
      </c>
      <c r="J351" s="221">
        <f t="shared" si="5"/>
        <v>0</v>
      </c>
      <c r="K351" s="221"/>
      <c r="L351" s="221"/>
      <c r="M351" s="221">
        <v>0</v>
      </c>
      <c r="N351" s="232"/>
      <c r="O351" s="232"/>
      <c r="P351" s="221">
        <v>0</v>
      </c>
      <c r="Q351" s="232"/>
    </row>
    <row r="352" spans="1:17" ht="15" customHeight="1">
      <c r="A352" s="133" t="s">
        <v>592</v>
      </c>
      <c r="B352" s="220" t="s">
        <v>176</v>
      </c>
      <c r="C352" s="232"/>
      <c r="D352" s="232"/>
      <c r="E352" s="232"/>
      <c r="F352" s="220"/>
      <c r="G352" s="232"/>
      <c r="H352" s="134">
        <v>6300</v>
      </c>
      <c r="I352" s="134">
        <v>0</v>
      </c>
      <c r="J352" s="221">
        <f t="shared" si="5"/>
        <v>0</v>
      </c>
      <c r="K352" s="221"/>
      <c r="L352" s="221"/>
      <c r="M352" s="221">
        <v>0</v>
      </c>
      <c r="N352" s="232"/>
      <c r="O352" s="232"/>
      <c r="P352" s="221">
        <v>0</v>
      </c>
      <c r="Q352" s="232"/>
    </row>
    <row r="353" spans="1:17" ht="15" customHeight="1">
      <c r="A353" s="133" t="s">
        <v>592</v>
      </c>
      <c r="B353" s="220" t="s">
        <v>176</v>
      </c>
      <c r="C353" s="232"/>
      <c r="D353" s="232"/>
      <c r="E353" s="232"/>
      <c r="F353" s="220"/>
      <c r="G353" s="232"/>
      <c r="H353" s="134">
        <v>6300</v>
      </c>
      <c r="I353" s="134">
        <v>0</v>
      </c>
      <c r="J353" s="221">
        <f t="shared" si="5"/>
        <v>0</v>
      </c>
      <c r="K353" s="221"/>
      <c r="L353" s="221"/>
      <c r="M353" s="221">
        <v>0</v>
      </c>
      <c r="N353" s="232"/>
      <c r="O353" s="232"/>
      <c r="P353" s="221">
        <v>0</v>
      </c>
      <c r="Q353" s="232"/>
    </row>
    <row r="354" spans="1:17" ht="15" customHeight="1">
      <c r="A354" s="133" t="s">
        <v>589</v>
      </c>
      <c r="B354" s="220" t="s">
        <v>178</v>
      </c>
      <c r="C354" s="232"/>
      <c r="D354" s="232"/>
      <c r="E354" s="232"/>
      <c r="F354" s="220"/>
      <c r="G354" s="232"/>
      <c r="H354" s="134">
        <v>3768.83</v>
      </c>
      <c r="I354" s="134">
        <v>3768.83</v>
      </c>
      <c r="J354" s="221">
        <f t="shared" si="5"/>
        <v>100</v>
      </c>
      <c r="K354" s="221"/>
      <c r="L354" s="221"/>
      <c r="M354" s="221">
        <v>3768.83</v>
      </c>
      <c r="N354" s="232"/>
      <c r="O354" s="232"/>
      <c r="P354" s="221">
        <v>0</v>
      </c>
      <c r="Q354" s="232"/>
    </row>
    <row r="355" spans="1:17" ht="15" customHeight="1">
      <c r="A355" s="133" t="s">
        <v>589</v>
      </c>
      <c r="B355" s="220" t="s">
        <v>178</v>
      </c>
      <c r="C355" s="232"/>
      <c r="D355" s="232"/>
      <c r="E355" s="232"/>
      <c r="F355" s="220"/>
      <c r="G355" s="232"/>
      <c r="H355" s="134">
        <v>3768.83</v>
      </c>
      <c r="I355" s="134">
        <v>3768.83</v>
      </c>
      <c r="J355" s="221">
        <f t="shared" si="5"/>
        <v>100</v>
      </c>
      <c r="K355" s="221"/>
      <c r="L355" s="221"/>
      <c r="M355" s="221">
        <v>3768.83</v>
      </c>
      <c r="N355" s="232"/>
      <c r="O355" s="232"/>
      <c r="P355" s="221">
        <v>0</v>
      </c>
      <c r="Q355" s="232"/>
    </row>
    <row r="356" spans="1:17" ht="15" customHeight="1">
      <c r="A356" s="133" t="s">
        <v>593</v>
      </c>
      <c r="B356" s="220" t="s">
        <v>180</v>
      </c>
      <c r="C356" s="232"/>
      <c r="D356" s="232"/>
      <c r="E356" s="232"/>
      <c r="F356" s="220"/>
      <c r="G356" s="232"/>
      <c r="H356" s="134">
        <v>2300</v>
      </c>
      <c r="I356" s="134">
        <v>0</v>
      </c>
      <c r="J356" s="221">
        <f t="shared" si="5"/>
        <v>0</v>
      </c>
      <c r="K356" s="221"/>
      <c r="L356" s="221"/>
      <c r="M356" s="221">
        <v>0</v>
      </c>
      <c r="N356" s="232"/>
      <c r="O356" s="232"/>
      <c r="P356" s="221">
        <v>0</v>
      </c>
      <c r="Q356" s="232"/>
    </row>
    <row r="357" spans="1:17" ht="15" customHeight="1">
      <c r="A357" s="133" t="s">
        <v>593</v>
      </c>
      <c r="B357" s="220" t="s">
        <v>180</v>
      </c>
      <c r="C357" s="232"/>
      <c r="D357" s="232"/>
      <c r="E357" s="232"/>
      <c r="F357" s="220"/>
      <c r="G357" s="232"/>
      <c r="H357" s="134">
        <v>2300</v>
      </c>
      <c r="I357" s="134">
        <v>0</v>
      </c>
      <c r="J357" s="221">
        <f t="shared" si="5"/>
        <v>0</v>
      </c>
      <c r="K357" s="221"/>
      <c r="L357" s="221"/>
      <c r="M357" s="221">
        <v>0</v>
      </c>
      <c r="N357" s="232"/>
      <c r="O357" s="232"/>
      <c r="P357" s="221">
        <v>0</v>
      </c>
      <c r="Q357" s="232"/>
    </row>
    <row r="358" spans="1:17">
      <c r="A358" s="133" t="s">
        <v>594</v>
      </c>
      <c r="B358" s="220" t="s">
        <v>375</v>
      </c>
      <c r="C358" s="232"/>
      <c r="D358" s="232"/>
      <c r="E358" s="232"/>
      <c r="F358" s="220"/>
      <c r="G358" s="232"/>
      <c r="H358" s="134">
        <v>359</v>
      </c>
      <c r="I358" s="134">
        <v>0</v>
      </c>
      <c r="J358" s="221">
        <f t="shared" si="5"/>
        <v>0</v>
      </c>
      <c r="K358" s="221"/>
      <c r="L358" s="221"/>
      <c r="M358" s="221">
        <v>0</v>
      </c>
      <c r="N358" s="232"/>
      <c r="O358" s="232"/>
      <c r="P358" s="221">
        <v>0</v>
      </c>
      <c r="Q358" s="232"/>
    </row>
    <row r="359" spans="1:17">
      <c r="A359" s="133" t="s">
        <v>594</v>
      </c>
      <c r="B359" s="220" t="s">
        <v>375</v>
      </c>
      <c r="C359" s="232"/>
      <c r="D359" s="232"/>
      <c r="E359" s="232"/>
      <c r="F359" s="220"/>
      <c r="G359" s="232"/>
      <c r="H359" s="134">
        <v>359</v>
      </c>
      <c r="I359" s="134">
        <v>0</v>
      </c>
      <c r="J359" s="221">
        <f t="shared" si="5"/>
        <v>0</v>
      </c>
      <c r="K359" s="221"/>
      <c r="L359" s="221"/>
      <c r="M359" s="221">
        <v>0</v>
      </c>
      <c r="N359" s="232"/>
      <c r="O359" s="232"/>
      <c r="P359" s="221">
        <v>0</v>
      </c>
      <c r="Q359" s="232"/>
    </row>
    <row r="360" spans="1:17">
      <c r="A360" s="133" t="s">
        <v>585</v>
      </c>
      <c r="B360" s="220" t="s">
        <v>182</v>
      </c>
      <c r="C360" s="232"/>
      <c r="D360" s="232"/>
      <c r="E360" s="232"/>
      <c r="F360" s="220"/>
      <c r="G360" s="232"/>
      <c r="H360" s="134">
        <v>44150</v>
      </c>
      <c r="I360" s="134">
        <v>984.38</v>
      </c>
      <c r="J360" s="221">
        <f t="shared" si="5"/>
        <v>2.2296262740656854</v>
      </c>
      <c r="K360" s="221"/>
      <c r="L360" s="221"/>
      <c r="M360" s="221">
        <v>984.38</v>
      </c>
      <c r="N360" s="232"/>
      <c r="O360" s="232"/>
      <c r="P360" s="221">
        <v>0</v>
      </c>
      <c r="Q360" s="232"/>
    </row>
    <row r="361" spans="1:17">
      <c r="A361" s="133" t="s">
        <v>585</v>
      </c>
      <c r="B361" s="220" t="s">
        <v>182</v>
      </c>
      <c r="C361" s="232"/>
      <c r="D361" s="232"/>
      <c r="E361" s="232"/>
      <c r="F361" s="220"/>
      <c r="G361" s="232"/>
      <c r="H361" s="134">
        <v>2300</v>
      </c>
      <c r="I361" s="134">
        <v>984.38</v>
      </c>
      <c r="J361" s="221">
        <f t="shared" si="5"/>
        <v>42.799130434782604</v>
      </c>
      <c r="K361" s="221"/>
      <c r="L361" s="221"/>
      <c r="M361" s="221">
        <v>984.38</v>
      </c>
      <c r="N361" s="232"/>
      <c r="O361" s="232"/>
      <c r="P361" s="221">
        <v>0</v>
      </c>
      <c r="Q361" s="232"/>
    </row>
    <row r="362" spans="1:17">
      <c r="A362" s="133" t="s">
        <v>585</v>
      </c>
      <c r="B362" s="220" t="s">
        <v>182</v>
      </c>
      <c r="C362" s="232"/>
      <c r="D362" s="232"/>
      <c r="E362" s="232"/>
      <c r="F362" s="220"/>
      <c r="G362" s="232"/>
      <c r="H362" s="134">
        <v>41850</v>
      </c>
      <c r="I362" s="134">
        <v>0</v>
      </c>
      <c r="J362" s="221">
        <f t="shared" si="5"/>
        <v>0</v>
      </c>
      <c r="K362" s="221"/>
      <c r="L362" s="221"/>
      <c r="M362" s="221">
        <v>0</v>
      </c>
      <c r="N362" s="232"/>
      <c r="O362" s="232"/>
      <c r="P362" s="221">
        <v>0</v>
      </c>
      <c r="Q362" s="232"/>
    </row>
    <row r="363" spans="1:17">
      <c r="A363" s="133" t="s">
        <v>595</v>
      </c>
      <c r="B363" s="220" t="s">
        <v>157</v>
      </c>
      <c r="C363" s="232"/>
      <c r="D363" s="232"/>
      <c r="E363" s="232"/>
      <c r="F363" s="220"/>
      <c r="G363" s="232"/>
      <c r="H363" s="134">
        <v>6516.85</v>
      </c>
      <c r="I363" s="134">
        <v>0</v>
      </c>
      <c r="J363" s="221">
        <f t="shared" si="5"/>
        <v>0</v>
      </c>
      <c r="K363" s="221"/>
      <c r="L363" s="221"/>
      <c r="M363" s="221">
        <v>0</v>
      </c>
      <c r="N363" s="232"/>
      <c r="O363" s="232"/>
      <c r="P363" s="221">
        <v>0</v>
      </c>
      <c r="Q363" s="232"/>
    </row>
    <row r="364" spans="1:17">
      <c r="A364" s="133" t="s">
        <v>595</v>
      </c>
      <c r="B364" s="220" t="s">
        <v>157</v>
      </c>
      <c r="C364" s="232"/>
      <c r="D364" s="232"/>
      <c r="E364" s="232"/>
      <c r="F364" s="220"/>
      <c r="G364" s="232"/>
      <c r="H364" s="134">
        <v>500</v>
      </c>
      <c r="I364" s="134">
        <v>0</v>
      </c>
      <c r="J364" s="221">
        <f t="shared" si="5"/>
        <v>0</v>
      </c>
      <c r="K364" s="221"/>
      <c r="L364" s="221"/>
      <c r="M364" s="221">
        <v>0</v>
      </c>
      <c r="N364" s="232"/>
      <c r="O364" s="232"/>
      <c r="P364" s="221">
        <v>0</v>
      </c>
      <c r="Q364" s="232"/>
    </row>
    <row r="365" spans="1:17">
      <c r="A365" s="133" t="s">
        <v>595</v>
      </c>
      <c r="B365" s="220" t="s">
        <v>157</v>
      </c>
      <c r="C365" s="232"/>
      <c r="D365" s="232"/>
      <c r="E365" s="232"/>
      <c r="F365" s="220"/>
      <c r="G365" s="232"/>
      <c r="H365" s="134">
        <v>6016.85</v>
      </c>
      <c r="I365" s="134">
        <v>0</v>
      </c>
      <c r="J365" s="221">
        <f t="shared" si="5"/>
        <v>0</v>
      </c>
      <c r="K365" s="221"/>
      <c r="L365" s="221"/>
      <c r="M365" s="221">
        <v>0</v>
      </c>
      <c r="N365" s="232"/>
      <c r="O365" s="232"/>
      <c r="P365" s="221">
        <v>0</v>
      </c>
      <c r="Q365" s="232"/>
    </row>
    <row r="366" spans="1:17" ht="15" customHeight="1">
      <c r="A366" s="133" t="s">
        <v>586</v>
      </c>
      <c r="B366" s="220" t="s">
        <v>325</v>
      </c>
      <c r="C366" s="232"/>
      <c r="D366" s="232"/>
      <c r="E366" s="232"/>
      <c r="F366" s="220"/>
      <c r="G366" s="232"/>
      <c r="H366" s="134">
        <v>10150</v>
      </c>
      <c r="I366" s="134">
        <v>0</v>
      </c>
      <c r="J366" s="221">
        <f t="shared" si="5"/>
        <v>0</v>
      </c>
      <c r="K366" s="221"/>
      <c r="L366" s="221"/>
      <c r="M366" s="221">
        <v>0</v>
      </c>
      <c r="N366" s="232"/>
      <c r="O366" s="232"/>
      <c r="P366" s="221">
        <v>0</v>
      </c>
      <c r="Q366" s="232"/>
    </row>
    <row r="367" spans="1:17" ht="15" customHeight="1">
      <c r="A367" s="133" t="s">
        <v>586</v>
      </c>
      <c r="B367" s="220" t="s">
        <v>325</v>
      </c>
      <c r="C367" s="232"/>
      <c r="D367" s="232"/>
      <c r="E367" s="232"/>
      <c r="F367" s="220"/>
      <c r="G367" s="232"/>
      <c r="H367" s="134">
        <v>10150</v>
      </c>
      <c r="I367" s="134">
        <v>0</v>
      </c>
      <c r="J367" s="221">
        <f t="shared" si="5"/>
        <v>0</v>
      </c>
      <c r="K367" s="221"/>
      <c r="L367" s="221"/>
      <c r="M367" s="221">
        <v>0</v>
      </c>
      <c r="N367" s="232"/>
      <c r="O367" s="232"/>
      <c r="P367" s="221">
        <v>0</v>
      </c>
      <c r="Q367" s="232"/>
    </row>
    <row r="368" spans="1:17" ht="15" customHeight="1">
      <c r="A368" s="133" t="s">
        <v>590</v>
      </c>
      <c r="B368" s="220" t="s">
        <v>296</v>
      </c>
      <c r="C368" s="232"/>
      <c r="D368" s="232"/>
      <c r="E368" s="232"/>
      <c r="F368" s="220"/>
      <c r="G368" s="232"/>
      <c r="H368" s="134">
        <v>3131.15</v>
      </c>
      <c r="I368" s="134">
        <v>271.14999999999998</v>
      </c>
      <c r="J368" s="221">
        <f t="shared" si="5"/>
        <v>8.6597575970490066</v>
      </c>
      <c r="K368" s="221"/>
      <c r="L368" s="221"/>
      <c r="M368" s="221">
        <v>271.14999999999998</v>
      </c>
      <c r="N368" s="232"/>
      <c r="O368" s="232"/>
      <c r="P368" s="221">
        <v>0</v>
      </c>
      <c r="Q368" s="232"/>
    </row>
    <row r="369" spans="1:17" ht="15" customHeight="1">
      <c r="A369" s="133" t="s">
        <v>590</v>
      </c>
      <c r="B369" s="220" t="s">
        <v>296</v>
      </c>
      <c r="C369" s="232"/>
      <c r="D369" s="232"/>
      <c r="E369" s="232"/>
      <c r="F369" s="220"/>
      <c r="G369" s="232"/>
      <c r="H369" s="134">
        <v>2860</v>
      </c>
      <c r="I369" s="134">
        <v>0</v>
      </c>
      <c r="J369" s="221">
        <f t="shared" si="5"/>
        <v>0</v>
      </c>
      <c r="K369" s="221"/>
      <c r="L369" s="221"/>
      <c r="M369" s="221">
        <v>0</v>
      </c>
      <c r="N369" s="232"/>
      <c r="O369" s="232"/>
      <c r="P369" s="221">
        <v>0</v>
      </c>
      <c r="Q369" s="232"/>
    </row>
    <row r="370" spans="1:17" ht="15" customHeight="1">
      <c r="A370" s="133" t="s">
        <v>590</v>
      </c>
      <c r="B370" s="220" t="s">
        <v>296</v>
      </c>
      <c r="C370" s="232"/>
      <c r="D370" s="232"/>
      <c r="E370" s="232"/>
      <c r="F370" s="220"/>
      <c r="G370" s="232"/>
      <c r="H370" s="134">
        <v>271.14999999999998</v>
      </c>
      <c r="I370" s="134">
        <v>271.14999999999998</v>
      </c>
      <c r="J370" s="221">
        <f t="shared" si="5"/>
        <v>100</v>
      </c>
      <c r="K370" s="221"/>
      <c r="L370" s="221"/>
      <c r="M370" s="221">
        <v>271.14999999999998</v>
      </c>
      <c r="N370" s="232"/>
      <c r="O370" s="232"/>
      <c r="P370" s="221">
        <v>0</v>
      </c>
      <c r="Q370" s="232"/>
    </row>
  </sheetData>
  <mergeCells count="1812">
    <mergeCell ref="B370:E370"/>
    <mergeCell ref="F370:G370"/>
    <mergeCell ref="J370:L370"/>
    <mergeCell ref="M370:O370"/>
    <mergeCell ref="P370:Q370"/>
    <mergeCell ref="B367:E367"/>
    <mergeCell ref="F367:G367"/>
    <mergeCell ref="J367:L367"/>
    <mergeCell ref="M367:O367"/>
    <mergeCell ref="P367:Q367"/>
    <mergeCell ref="B368:E368"/>
    <mergeCell ref="F368:G368"/>
    <mergeCell ref="J368:L368"/>
    <mergeCell ref="M368:O368"/>
    <mergeCell ref="P368:Q368"/>
    <mergeCell ref="B366:E366"/>
    <mergeCell ref="F366:G366"/>
    <mergeCell ref="J366:L366"/>
    <mergeCell ref="M366:O366"/>
    <mergeCell ref="P366:Q366"/>
    <mergeCell ref="B363:E363"/>
    <mergeCell ref="F363:G363"/>
    <mergeCell ref="J363:L363"/>
    <mergeCell ref="M363:O363"/>
    <mergeCell ref="P363:Q363"/>
    <mergeCell ref="B364:E364"/>
    <mergeCell ref="F364:G364"/>
    <mergeCell ref="J364:L364"/>
    <mergeCell ref="M364:O364"/>
    <mergeCell ref="P364:Q364"/>
    <mergeCell ref="B369:E369"/>
    <mergeCell ref="F369:G369"/>
    <mergeCell ref="J369:L369"/>
    <mergeCell ref="M369:O369"/>
    <mergeCell ref="P369:Q369"/>
    <mergeCell ref="B362:E362"/>
    <mergeCell ref="F362:G362"/>
    <mergeCell ref="J362:L362"/>
    <mergeCell ref="M362:O362"/>
    <mergeCell ref="P362:Q362"/>
    <mergeCell ref="B359:E359"/>
    <mergeCell ref="F359:G359"/>
    <mergeCell ref="J359:L359"/>
    <mergeCell ref="M359:O359"/>
    <mergeCell ref="P359:Q359"/>
    <mergeCell ref="B360:E360"/>
    <mergeCell ref="F360:G360"/>
    <mergeCell ref="J360:L360"/>
    <mergeCell ref="M360:O360"/>
    <mergeCell ref="P360:Q360"/>
    <mergeCell ref="B365:E365"/>
    <mergeCell ref="F365:G365"/>
    <mergeCell ref="J365:L365"/>
    <mergeCell ref="M365:O365"/>
    <mergeCell ref="P365:Q365"/>
    <mergeCell ref="B358:E358"/>
    <mergeCell ref="F358:G358"/>
    <mergeCell ref="J358:L358"/>
    <mergeCell ref="M358:O358"/>
    <mergeCell ref="P358:Q358"/>
    <mergeCell ref="B355:E355"/>
    <mergeCell ref="F355:G355"/>
    <mergeCell ref="J355:L355"/>
    <mergeCell ref="M355:O355"/>
    <mergeCell ref="P355:Q355"/>
    <mergeCell ref="B356:E356"/>
    <mergeCell ref="F356:G356"/>
    <mergeCell ref="J356:L356"/>
    <mergeCell ref="M356:O356"/>
    <mergeCell ref="P356:Q356"/>
    <mergeCell ref="B361:E361"/>
    <mergeCell ref="F361:G361"/>
    <mergeCell ref="J361:L361"/>
    <mergeCell ref="M361:O361"/>
    <mergeCell ref="P361:Q361"/>
    <mergeCell ref="B354:E354"/>
    <mergeCell ref="F354:G354"/>
    <mergeCell ref="J354:L354"/>
    <mergeCell ref="M354:O354"/>
    <mergeCell ref="P354:Q354"/>
    <mergeCell ref="B351:E351"/>
    <mergeCell ref="F351:G351"/>
    <mergeCell ref="J351:L351"/>
    <mergeCell ref="M351:O351"/>
    <mergeCell ref="P351:Q351"/>
    <mergeCell ref="B352:E352"/>
    <mergeCell ref="F352:G352"/>
    <mergeCell ref="J352:L352"/>
    <mergeCell ref="M352:O352"/>
    <mergeCell ref="P352:Q352"/>
    <mergeCell ref="B357:E357"/>
    <mergeCell ref="F357:G357"/>
    <mergeCell ref="J357:L357"/>
    <mergeCell ref="M357:O357"/>
    <mergeCell ref="P357:Q357"/>
    <mergeCell ref="B350:E350"/>
    <mergeCell ref="F350:G350"/>
    <mergeCell ref="J350:L350"/>
    <mergeCell ref="M350:O350"/>
    <mergeCell ref="P350:Q350"/>
    <mergeCell ref="B347:E347"/>
    <mergeCell ref="F347:G347"/>
    <mergeCell ref="J347:L347"/>
    <mergeCell ref="M347:O347"/>
    <mergeCell ref="P347:Q347"/>
    <mergeCell ref="B348:E348"/>
    <mergeCell ref="F348:G348"/>
    <mergeCell ref="J348:L348"/>
    <mergeCell ref="M348:O348"/>
    <mergeCell ref="P348:Q348"/>
    <mergeCell ref="B353:E353"/>
    <mergeCell ref="F353:G353"/>
    <mergeCell ref="J353:L353"/>
    <mergeCell ref="M353:O353"/>
    <mergeCell ref="P353:Q353"/>
    <mergeCell ref="B346:E346"/>
    <mergeCell ref="F346:G346"/>
    <mergeCell ref="J346:L346"/>
    <mergeCell ref="M346:O346"/>
    <mergeCell ref="P346:Q346"/>
    <mergeCell ref="B343:E343"/>
    <mergeCell ref="F343:G343"/>
    <mergeCell ref="J343:L343"/>
    <mergeCell ref="M343:O343"/>
    <mergeCell ref="P343:Q343"/>
    <mergeCell ref="B344:E344"/>
    <mergeCell ref="F344:G344"/>
    <mergeCell ref="J344:L344"/>
    <mergeCell ref="M344:O344"/>
    <mergeCell ref="P344:Q344"/>
    <mergeCell ref="B349:E349"/>
    <mergeCell ref="F349:G349"/>
    <mergeCell ref="J349:L349"/>
    <mergeCell ref="M349:O349"/>
    <mergeCell ref="P349:Q349"/>
    <mergeCell ref="B342:E342"/>
    <mergeCell ref="F342:G342"/>
    <mergeCell ref="J342:L342"/>
    <mergeCell ref="M342:O342"/>
    <mergeCell ref="P342:Q342"/>
    <mergeCell ref="B339:E339"/>
    <mergeCell ref="F339:G339"/>
    <mergeCell ref="J339:L339"/>
    <mergeCell ref="M339:O339"/>
    <mergeCell ref="P339:Q339"/>
    <mergeCell ref="B340:E340"/>
    <mergeCell ref="F340:G340"/>
    <mergeCell ref="J340:L340"/>
    <mergeCell ref="M340:O340"/>
    <mergeCell ref="P340:Q340"/>
    <mergeCell ref="B345:E345"/>
    <mergeCell ref="F345:G345"/>
    <mergeCell ref="J345:L345"/>
    <mergeCell ref="M345:O345"/>
    <mergeCell ref="P345:Q345"/>
    <mergeCell ref="B338:E338"/>
    <mergeCell ref="F338:G338"/>
    <mergeCell ref="J338:L338"/>
    <mergeCell ref="M338:O338"/>
    <mergeCell ref="P338:Q338"/>
    <mergeCell ref="B335:E335"/>
    <mergeCell ref="F335:G335"/>
    <mergeCell ref="J335:L335"/>
    <mergeCell ref="M335:O335"/>
    <mergeCell ref="P335:Q335"/>
    <mergeCell ref="B336:E336"/>
    <mergeCell ref="F336:G336"/>
    <mergeCell ref="J336:L336"/>
    <mergeCell ref="M336:O336"/>
    <mergeCell ref="P336:Q336"/>
    <mergeCell ref="B341:E341"/>
    <mergeCell ref="F341:G341"/>
    <mergeCell ref="J341:L341"/>
    <mergeCell ref="M341:O341"/>
    <mergeCell ref="P341:Q341"/>
    <mergeCell ref="B334:E334"/>
    <mergeCell ref="F334:G334"/>
    <mergeCell ref="J334:L334"/>
    <mergeCell ref="M334:O334"/>
    <mergeCell ref="P334:Q334"/>
    <mergeCell ref="B331:E331"/>
    <mergeCell ref="F331:G331"/>
    <mergeCell ref="J331:L331"/>
    <mergeCell ref="M331:O331"/>
    <mergeCell ref="P331:Q331"/>
    <mergeCell ref="B332:E332"/>
    <mergeCell ref="F332:G332"/>
    <mergeCell ref="J332:L332"/>
    <mergeCell ref="M332:O332"/>
    <mergeCell ref="P332:Q332"/>
    <mergeCell ref="B337:E337"/>
    <mergeCell ref="F337:G337"/>
    <mergeCell ref="J337:L337"/>
    <mergeCell ref="M337:O337"/>
    <mergeCell ref="P337:Q337"/>
    <mergeCell ref="B330:E330"/>
    <mergeCell ref="F330:G330"/>
    <mergeCell ref="J330:L330"/>
    <mergeCell ref="M330:O330"/>
    <mergeCell ref="P330:Q330"/>
    <mergeCell ref="B327:E327"/>
    <mergeCell ref="F327:G327"/>
    <mergeCell ref="J327:L327"/>
    <mergeCell ref="M327:O327"/>
    <mergeCell ref="P327:Q327"/>
    <mergeCell ref="B328:E328"/>
    <mergeCell ref="F328:G328"/>
    <mergeCell ref="J328:L328"/>
    <mergeCell ref="M328:O328"/>
    <mergeCell ref="P328:Q328"/>
    <mergeCell ref="B333:E333"/>
    <mergeCell ref="F333:G333"/>
    <mergeCell ref="J333:L333"/>
    <mergeCell ref="M333:O333"/>
    <mergeCell ref="P333:Q333"/>
    <mergeCell ref="B326:E326"/>
    <mergeCell ref="F326:G326"/>
    <mergeCell ref="J326:L326"/>
    <mergeCell ref="M326:O326"/>
    <mergeCell ref="P326:Q326"/>
    <mergeCell ref="B323:E323"/>
    <mergeCell ref="F323:G323"/>
    <mergeCell ref="J323:L323"/>
    <mergeCell ref="M323:O323"/>
    <mergeCell ref="P323:Q323"/>
    <mergeCell ref="B324:E324"/>
    <mergeCell ref="F324:G324"/>
    <mergeCell ref="J324:L324"/>
    <mergeCell ref="M324:O324"/>
    <mergeCell ref="P324:Q324"/>
    <mergeCell ref="B329:E329"/>
    <mergeCell ref="F329:G329"/>
    <mergeCell ref="J329:L329"/>
    <mergeCell ref="M329:O329"/>
    <mergeCell ref="P329:Q329"/>
    <mergeCell ref="B322:E322"/>
    <mergeCell ref="F322:G322"/>
    <mergeCell ref="J322:L322"/>
    <mergeCell ref="M322:O322"/>
    <mergeCell ref="P322:Q322"/>
    <mergeCell ref="B319:E319"/>
    <mergeCell ref="F319:G319"/>
    <mergeCell ref="J319:L319"/>
    <mergeCell ref="M319:O319"/>
    <mergeCell ref="P319:Q319"/>
    <mergeCell ref="B320:E320"/>
    <mergeCell ref="F320:G320"/>
    <mergeCell ref="J320:L320"/>
    <mergeCell ref="M320:O320"/>
    <mergeCell ref="P320:Q320"/>
    <mergeCell ref="B325:E325"/>
    <mergeCell ref="F325:G325"/>
    <mergeCell ref="J325:L325"/>
    <mergeCell ref="M325:O325"/>
    <mergeCell ref="P325:Q325"/>
    <mergeCell ref="B318:E318"/>
    <mergeCell ref="F318:G318"/>
    <mergeCell ref="J318:L318"/>
    <mergeCell ref="M318:O318"/>
    <mergeCell ref="P318:Q318"/>
    <mergeCell ref="B315:E315"/>
    <mergeCell ref="F315:G315"/>
    <mergeCell ref="J315:L315"/>
    <mergeCell ref="M315:O315"/>
    <mergeCell ref="P315:Q315"/>
    <mergeCell ref="B316:E316"/>
    <mergeCell ref="F316:G316"/>
    <mergeCell ref="J316:L316"/>
    <mergeCell ref="M316:O316"/>
    <mergeCell ref="P316:Q316"/>
    <mergeCell ref="B321:E321"/>
    <mergeCell ref="F321:G321"/>
    <mergeCell ref="J321:L321"/>
    <mergeCell ref="M321:O321"/>
    <mergeCell ref="P321:Q321"/>
    <mergeCell ref="B314:E314"/>
    <mergeCell ref="F314:G314"/>
    <mergeCell ref="J314:L314"/>
    <mergeCell ref="M314:O314"/>
    <mergeCell ref="P314:Q314"/>
    <mergeCell ref="B311:E311"/>
    <mergeCell ref="F311:G311"/>
    <mergeCell ref="J311:L311"/>
    <mergeCell ref="M311:O311"/>
    <mergeCell ref="P311:Q311"/>
    <mergeCell ref="B312:E312"/>
    <mergeCell ref="F312:G312"/>
    <mergeCell ref="J312:L312"/>
    <mergeCell ref="M312:O312"/>
    <mergeCell ref="P312:Q312"/>
    <mergeCell ref="B317:E317"/>
    <mergeCell ref="F317:G317"/>
    <mergeCell ref="J317:L317"/>
    <mergeCell ref="M317:O317"/>
    <mergeCell ref="P317:Q317"/>
    <mergeCell ref="B310:E310"/>
    <mergeCell ref="F310:G310"/>
    <mergeCell ref="J310:L310"/>
    <mergeCell ref="M310:O310"/>
    <mergeCell ref="P310:Q310"/>
    <mergeCell ref="B307:E307"/>
    <mergeCell ref="F307:G307"/>
    <mergeCell ref="J307:L307"/>
    <mergeCell ref="M307:O307"/>
    <mergeCell ref="P307:Q307"/>
    <mergeCell ref="B308:E308"/>
    <mergeCell ref="F308:G308"/>
    <mergeCell ref="J308:L308"/>
    <mergeCell ref="M308:O308"/>
    <mergeCell ref="P308:Q308"/>
    <mergeCell ref="B313:E313"/>
    <mergeCell ref="F313:G313"/>
    <mergeCell ref="J313:L313"/>
    <mergeCell ref="M313:O313"/>
    <mergeCell ref="P313:Q313"/>
    <mergeCell ref="B306:E306"/>
    <mergeCell ref="F306:G306"/>
    <mergeCell ref="J306:L306"/>
    <mergeCell ref="M306:O306"/>
    <mergeCell ref="P306:Q306"/>
    <mergeCell ref="B303:E303"/>
    <mergeCell ref="F303:G303"/>
    <mergeCell ref="J303:L303"/>
    <mergeCell ref="M303:O303"/>
    <mergeCell ref="P303:Q303"/>
    <mergeCell ref="B304:E304"/>
    <mergeCell ref="F304:G304"/>
    <mergeCell ref="J304:L304"/>
    <mergeCell ref="M304:O304"/>
    <mergeCell ref="P304:Q304"/>
    <mergeCell ref="B309:E309"/>
    <mergeCell ref="F309:G309"/>
    <mergeCell ref="J309:L309"/>
    <mergeCell ref="M309:O309"/>
    <mergeCell ref="P309:Q309"/>
    <mergeCell ref="B302:E302"/>
    <mergeCell ref="F302:G302"/>
    <mergeCell ref="J302:L302"/>
    <mergeCell ref="M302:O302"/>
    <mergeCell ref="P302:Q302"/>
    <mergeCell ref="B299:E299"/>
    <mergeCell ref="F299:G299"/>
    <mergeCell ref="J299:L299"/>
    <mergeCell ref="M299:O299"/>
    <mergeCell ref="P299:Q299"/>
    <mergeCell ref="B300:E300"/>
    <mergeCell ref="F300:G300"/>
    <mergeCell ref="J300:L300"/>
    <mergeCell ref="M300:O300"/>
    <mergeCell ref="P300:Q300"/>
    <mergeCell ref="B305:E305"/>
    <mergeCell ref="F305:G305"/>
    <mergeCell ref="J305:L305"/>
    <mergeCell ref="M305:O305"/>
    <mergeCell ref="P305:Q305"/>
    <mergeCell ref="B298:E298"/>
    <mergeCell ref="F298:G298"/>
    <mergeCell ref="J298:L298"/>
    <mergeCell ref="M298:O298"/>
    <mergeCell ref="P298:Q298"/>
    <mergeCell ref="B295:E295"/>
    <mergeCell ref="F295:G295"/>
    <mergeCell ref="J295:L295"/>
    <mergeCell ref="M295:O295"/>
    <mergeCell ref="P295:Q295"/>
    <mergeCell ref="B296:E296"/>
    <mergeCell ref="F296:G296"/>
    <mergeCell ref="J296:L296"/>
    <mergeCell ref="M296:O296"/>
    <mergeCell ref="P296:Q296"/>
    <mergeCell ref="B301:E301"/>
    <mergeCell ref="F301:G301"/>
    <mergeCell ref="J301:L301"/>
    <mergeCell ref="M301:O301"/>
    <mergeCell ref="P301:Q301"/>
    <mergeCell ref="B294:E294"/>
    <mergeCell ref="F294:G294"/>
    <mergeCell ref="J294:L294"/>
    <mergeCell ref="M294:O294"/>
    <mergeCell ref="P294:Q294"/>
    <mergeCell ref="B291:E291"/>
    <mergeCell ref="F291:G291"/>
    <mergeCell ref="J291:L291"/>
    <mergeCell ref="M291:O291"/>
    <mergeCell ref="P291:Q291"/>
    <mergeCell ref="B292:E292"/>
    <mergeCell ref="F292:G292"/>
    <mergeCell ref="J292:L292"/>
    <mergeCell ref="M292:O292"/>
    <mergeCell ref="P292:Q292"/>
    <mergeCell ref="B297:E297"/>
    <mergeCell ref="F297:G297"/>
    <mergeCell ref="J297:L297"/>
    <mergeCell ref="M297:O297"/>
    <mergeCell ref="P297:Q297"/>
    <mergeCell ref="B290:E290"/>
    <mergeCell ref="F290:G290"/>
    <mergeCell ref="J290:L290"/>
    <mergeCell ref="M290:O290"/>
    <mergeCell ref="P290:Q290"/>
    <mergeCell ref="B287:E287"/>
    <mergeCell ref="F287:G287"/>
    <mergeCell ref="J287:L287"/>
    <mergeCell ref="M287:O287"/>
    <mergeCell ref="P287:Q287"/>
    <mergeCell ref="B288:E288"/>
    <mergeCell ref="F288:G288"/>
    <mergeCell ref="J288:L288"/>
    <mergeCell ref="M288:O288"/>
    <mergeCell ref="P288:Q288"/>
    <mergeCell ref="B293:E293"/>
    <mergeCell ref="F293:G293"/>
    <mergeCell ref="J293:L293"/>
    <mergeCell ref="M293:O293"/>
    <mergeCell ref="P293:Q293"/>
    <mergeCell ref="B286:E286"/>
    <mergeCell ref="F286:G286"/>
    <mergeCell ref="J286:L286"/>
    <mergeCell ref="M286:O286"/>
    <mergeCell ref="P286:Q286"/>
    <mergeCell ref="B283:E283"/>
    <mergeCell ref="F283:G283"/>
    <mergeCell ref="J283:L283"/>
    <mergeCell ref="M283:O283"/>
    <mergeCell ref="P283:Q283"/>
    <mergeCell ref="B284:E284"/>
    <mergeCell ref="F284:G284"/>
    <mergeCell ref="J284:L284"/>
    <mergeCell ref="M284:O284"/>
    <mergeCell ref="P284:Q284"/>
    <mergeCell ref="B289:E289"/>
    <mergeCell ref="F289:G289"/>
    <mergeCell ref="J289:L289"/>
    <mergeCell ref="M289:O289"/>
    <mergeCell ref="P289:Q289"/>
    <mergeCell ref="B282:E282"/>
    <mergeCell ref="F282:G282"/>
    <mergeCell ref="J282:L282"/>
    <mergeCell ref="M282:O282"/>
    <mergeCell ref="P282:Q282"/>
    <mergeCell ref="B279:E279"/>
    <mergeCell ref="F279:G279"/>
    <mergeCell ref="J279:L279"/>
    <mergeCell ref="M279:O279"/>
    <mergeCell ref="P279:Q279"/>
    <mergeCell ref="B280:E280"/>
    <mergeCell ref="F280:G280"/>
    <mergeCell ref="J280:L280"/>
    <mergeCell ref="M280:O280"/>
    <mergeCell ref="P280:Q280"/>
    <mergeCell ref="B285:E285"/>
    <mergeCell ref="F285:G285"/>
    <mergeCell ref="J285:L285"/>
    <mergeCell ref="M285:O285"/>
    <mergeCell ref="P285:Q285"/>
    <mergeCell ref="B278:E278"/>
    <mergeCell ref="F278:G278"/>
    <mergeCell ref="J278:L278"/>
    <mergeCell ref="M278:O278"/>
    <mergeCell ref="P278:Q278"/>
    <mergeCell ref="B275:E275"/>
    <mergeCell ref="F275:G275"/>
    <mergeCell ref="J275:L275"/>
    <mergeCell ref="M275:O275"/>
    <mergeCell ref="P275:Q275"/>
    <mergeCell ref="B276:E276"/>
    <mergeCell ref="F276:G276"/>
    <mergeCell ref="J276:L276"/>
    <mergeCell ref="M276:O276"/>
    <mergeCell ref="P276:Q276"/>
    <mergeCell ref="B281:E281"/>
    <mergeCell ref="F281:G281"/>
    <mergeCell ref="J281:L281"/>
    <mergeCell ref="M281:O281"/>
    <mergeCell ref="P281:Q281"/>
    <mergeCell ref="B274:E274"/>
    <mergeCell ref="F274:G274"/>
    <mergeCell ref="J274:L274"/>
    <mergeCell ref="M274:O274"/>
    <mergeCell ref="P274:Q274"/>
    <mergeCell ref="B271:E271"/>
    <mergeCell ref="F271:G271"/>
    <mergeCell ref="J271:L271"/>
    <mergeCell ref="M271:O271"/>
    <mergeCell ref="P271:Q271"/>
    <mergeCell ref="B272:E272"/>
    <mergeCell ref="F272:G272"/>
    <mergeCell ref="J272:L272"/>
    <mergeCell ref="M272:O272"/>
    <mergeCell ref="P272:Q272"/>
    <mergeCell ref="B277:E277"/>
    <mergeCell ref="F277:G277"/>
    <mergeCell ref="J277:L277"/>
    <mergeCell ref="M277:O277"/>
    <mergeCell ref="P277:Q277"/>
    <mergeCell ref="B270:E270"/>
    <mergeCell ref="F270:G270"/>
    <mergeCell ref="J270:L270"/>
    <mergeCell ref="M270:O270"/>
    <mergeCell ref="P270:Q270"/>
    <mergeCell ref="B267:E267"/>
    <mergeCell ref="F267:G267"/>
    <mergeCell ref="J267:L267"/>
    <mergeCell ref="M267:O267"/>
    <mergeCell ref="P267:Q267"/>
    <mergeCell ref="B268:E268"/>
    <mergeCell ref="F268:G268"/>
    <mergeCell ref="J268:L268"/>
    <mergeCell ref="M268:O268"/>
    <mergeCell ref="P268:Q268"/>
    <mergeCell ref="B273:E273"/>
    <mergeCell ref="F273:G273"/>
    <mergeCell ref="J273:L273"/>
    <mergeCell ref="M273:O273"/>
    <mergeCell ref="P273:Q273"/>
    <mergeCell ref="B266:E266"/>
    <mergeCell ref="F266:G266"/>
    <mergeCell ref="J266:L266"/>
    <mergeCell ref="M266:O266"/>
    <mergeCell ref="P266:Q266"/>
    <mergeCell ref="B263:E263"/>
    <mergeCell ref="F263:G263"/>
    <mergeCell ref="J263:L263"/>
    <mergeCell ref="M263:O263"/>
    <mergeCell ref="P263:Q263"/>
    <mergeCell ref="B264:E264"/>
    <mergeCell ref="F264:G264"/>
    <mergeCell ref="J264:L264"/>
    <mergeCell ref="M264:O264"/>
    <mergeCell ref="P264:Q264"/>
    <mergeCell ref="B269:E269"/>
    <mergeCell ref="F269:G269"/>
    <mergeCell ref="J269:L269"/>
    <mergeCell ref="M269:O269"/>
    <mergeCell ref="P269:Q269"/>
    <mergeCell ref="B262:E262"/>
    <mergeCell ref="F262:G262"/>
    <mergeCell ref="J262:L262"/>
    <mergeCell ref="M262:O262"/>
    <mergeCell ref="P262:Q262"/>
    <mergeCell ref="B259:E259"/>
    <mergeCell ref="F259:G259"/>
    <mergeCell ref="J259:L259"/>
    <mergeCell ref="M259:O259"/>
    <mergeCell ref="P259:Q259"/>
    <mergeCell ref="B260:E260"/>
    <mergeCell ref="F260:G260"/>
    <mergeCell ref="J260:L260"/>
    <mergeCell ref="M260:O260"/>
    <mergeCell ref="P260:Q260"/>
    <mergeCell ref="B265:E265"/>
    <mergeCell ref="F265:G265"/>
    <mergeCell ref="J265:L265"/>
    <mergeCell ref="M265:O265"/>
    <mergeCell ref="P265:Q265"/>
    <mergeCell ref="B258:E258"/>
    <mergeCell ref="F258:G258"/>
    <mergeCell ref="J258:L258"/>
    <mergeCell ref="M258:O258"/>
    <mergeCell ref="P258:Q258"/>
    <mergeCell ref="B255:E255"/>
    <mergeCell ref="F255:G255"/>
    <mergeCell ref="J255:L255"/>
    <mergeCell ref="M255:O255"/>
    <mergeCell ref="P255:Q255"/>
    <mergeCell ref="B256:E256"/>
    <mergeCell ref="F256:G256"/>
    <mergeCell ref="J256:L256"/>
    <mergeCell ref="M256:O256"/>
    <mergeCell ref="P256:Q256"/>
    <mergeCell ref="B261:E261"/>
    <mergeCell ref="F261:G261"/>
    <mergeCell ref="J261:L261"/>
    <mergeCell ref="M261:O261"/>
    <mergeCell ref="P261:Q261"/>
    <mergeCell ref="B254:E254"/>
    <mergeCell ref="F254:G254"/>
    <mergeCell ref="J254:L254"/>
    <mergeCell ref="M254:O254"/>
    <mergeCell ref="P254:Q254"/>
    <mergeCell ref="B251:E251"/>
    <mergeCell ref="F251:G251"/>
    <mergeCell ref="J251:L251"/>
    <mergeCell ref="M251:O251"/>
    <mergeCell ref="P251:Q251"/>
    <mergeCell ref="B252:E252"/>
    <mergeCell ref="F252:G252"/>
    <mergeCell ref="J252:L252"/>
    <mergeCell ref="M252:O252"/>
    <mergeCell ref="P252:Q252"/>
    <mergeCell ref="B257:E257"/>
    <mergeCell ref="F257:G257"/>
    <mergeCell ref="J257:L257"/>
    <mergeCell ref="M257:O257"/>
    <mergeCell ref="P257:Q257"/>
    <mergeCell ref="B250:E250"/>
    <mergeCell ref="F250:G250"/>
    <mergeCell ref="J250:L250"/>
    <mergeCell ref="M250:O250"/>
    <mergeCell ref="P250:Q250"/>
    <mergeCell ref="B247:E247"/>
    <mergeCell ref="F247:G247"/>
    <mergeCell ref="J247:L247"/>
    <mergeCell ref="M247:O247"/>
    <mergeCell ref="P247:Q247"/>
    <mergeCell ref="B248:E248"/>
    <mergeCell ref="F248:G248"/>
    <mergeCell ref="J248:L248"/>
    <mergeCell ref="M248:O248"/>
    <mergeCell ref="P248:Q248"/>
    <mergeCell ref="B253:E253"/>
    <mergeCell ref="F253:G253"/>
    <mergeCell ref="J253:L253"/>
    <mergeCell ref="M253:O253"/>
    <mergeCell ref="P253:Q253"/>
    <mergeCell ref="B246:E246"/>
    <mergeCell ref="F246:G246"/>
    <mergeCell ref="J246:L246"/>
    <mergeCell ref="M246:O246"/>
    <mergeCell ref="P246:Q246"/>
    <mergeCell ref="B243:E243"/>
    <mergeCell ref="F243:G243"/>
    <mergeCell ref="J243:L243"/>
    <mergeCell ref="M243:O243"/>
    <mergeCell ref="P243:Q243"/>
    <mergeCell ref="B244:E244"/>
    <mergeCell ref="F244:G244"/>
    <mergeCell ref="J244:L244"/>
    <mergeCell ref="M244:O244"/>
    <mergeCell ref="P244:Q244"/>
    <mergeCell ref="B249:E249"/>
    <mergeCell ref="F249:G249"/>
    <mergeCell ref="J249:L249"/>
    <mergeCell ref="M249:O249"/>
    <mergeCell ref="P249:Q249"/>
    <mergeCell ref="B242:E242"/>
    <mergeCell ref="F242:G242"/>
    <mergeCell ref="J242:L242"/>
    <mergeCell ref="M242:O242"/>
    <mergeCell ref="P242:Q242"/>
    <mergeCell ref="B239:E239"/>
    <mergeCell ref="F239:G239"/>
    <mergeCell ref="J239:L239"/>
    <mergeCell ref="M239:O239"/>
    <mergeCell ref="P239:Q239"/>
    <mergeCell ref="B240:E240"/>
    <mergeCell ref="F240:G240"/>
    <mergeCell ref="J240:L240"/>
    <mergeCell ref="M240:O240"/>
    <mergeCell ref="P240:Q240"/>
    <mergeCell ref="B245:E245"/>
    <mergeCell ref="F245:G245"/>
    <mergeCell ref="J245:L245"/>
    <mergeCell ref="M245:O245"/>
    <mergeCell ref="P245:Q245"/>
    <mergeCell ref="B238:E238"/>
    <mergeCell ref="F238:G238"/>
    <mergeCell ref="J238:L238"/>
    <mergeCell ref="M238:O238"/>
    <mergeCell ref="P238:Q238"/>
    <mergeCell ref="B235:E235"/>
    <mergeCell ref="F235:G235"/>
    <mergeCell ref="J235:L235"/>
    <mergeCell ref="M235:O235"/>
    <mergeCell ref="P235:Q235"/>
    <mergeCell ref="B236:E236"/>
    <mergeCell ref="F236:G236"/>
    <mergeCell ref="J236:L236"/>
    <mergeCell ref="M236:O236"/>
    <mergeCell ref="P236:Q236"/>
    <mergeCell ref="B241:E241"/>
    <mergeCell ref="F241:G241"/>
    <mergeCell ref="J241:L241"/>
    <mergeCell ref="M241:O241"/>
    <mergeCell ref="P241:Q241"/>
    <mergeCell ref="B234:E234"/>
    <mergeCell ref="F234:G234"/>
    <mergeCell ref="J234:L234"/>
    <mergeCell ref="M234:O234"/>
    <mergeCell ref="P234:Q234"/>
    <mergeCell ref="B231:E231"/>
    <mergeCell ref="F231:G231"/>
    <mergeCell ref="J231:L231"/>
    <mergeCell ref="M231:O231"/>
    <mergeCell ref="P231:Q231"/>
    <mergeCell ref="B232:E232"/>
    <mergeCell ref="F232:G232"/>
    <mergeCell ref="J232:L232"/>
    <mergeCell ref="M232:O232"/>
    <mergeCell ref="P232:Q232"/>
    <mergeCell ref="B237:E237"/>
    <mergeCell ref="F237:G237"/>
    <mergeCell ref="J237:L237"/>
    <mergeCell ref="M237:O237"/>
    <mergeCell ref="P237:Q237"/>
    <mergeCell ref="B230:E230"/>
    <mergeCell ref="F230:G230"/>
    <mergeCell ref="J230:L230"/>
    <mergeCell ref="M230:O230"/>
    <mergeCell ref="P230:Q230"/>
    <mergeCell ref="B227:E227"/>
    <mergeCell ref="F227:G227"/>
    <mergeCell ref="J227:L227"/>
    <mergeCell ref="M227:O227"/>
    <mergeCell ref="P227:Q227"/>
    <mergeCell ref="B228:E228"/>
    <mergeCell ref="F228:G228"/>
    <mergeCell ref="J228:L228"/>
    <mergeCell ref="M228:O228"/>
    <mergeCell ref="P228:Q228"/>
    <mergeCell ref="B233:E233"/>
    <mergeCell ref="F233:G233"/>
    <mergeCell ref="J233:L233"/>
    <mergeCell ref="M233:O233"/>
    <mergeCell ref="P233:Q233"/>
    <mergeCell ref="B226:E226"/>
    <mergeCell ref="F226:G226"/>
    <mergeCell ref="J226:L226"/>
    <mergeCell ref="M226:O226"/>
    <mergeCell ref="P226:Q226"/>
    <mergeCell ref="B223:E223"/>
    <mergeCell ref="F223:G223"/>
    <mergeCell ref="J223:L223"/>
    <mergeCell ref="M223:O223"/>
    <mergeCell ref="P223:Q223"/>
    <mergeCell ref="B224:E224"/>
    <mergeCell ref="F224:G224"/>
    <mergeCell ref="J224:L224"/>
    <mergeCell ref="M224:O224"/>
    <mergeCell ref="P224:Q224"/>
    <mergeCell ref="B229:E229"/>
    <mergeCell ref="F229:G229"/>
    <mergeCell ref="J229:L229"/>
    <mergeCell ref="M229:O229"/>
    <mergeCell ref="P229:Q229"/>
    <mergeCell ref="B222:E222"/>
    <mergeCell ref="F222:G222"/>
    <mergeCell ref="J222:L222"/>
    <mergeCell ref="M222:O222"/>
    <mergeCell ref="P222:Q222"/>
    <mergeCell ref="B219:E219"/>
    <mergeCell ref="F219:G219"/>
    <mergeCell ref="J219:L219"/>
    <mergeCell ref="M219:O219"/>
    <mergeCell ref="P219:Q219"/>
    <mergeCell ref="B220:E220"/>
    <mergeCell ref="F220:G220"/>
    <mergeCell ref="J220:L220"/>
    <mergeCell ref="M220:O220"/>
    <mergeCell ref="P220:Q220"/>
    <mergeCell ref="B225:E225"/>
    <mergeCell ref="F225:G225"/>
    <mergeCell ref="J225:L225"/>
    <mergeCell ref="M225:O225"/>
    <mergeCell ref="P225:Q225"/>
    <mergeCell ref="B218:E218"/>
    <mergeCell ref="F218:G218"/>
    <mergeCell ref="J218:L218"/>
    <mergeCell ref="M218:O218"/>
    <mergeCell ref="P218:Q218"/>
    <mergeCell ref="B215:E215"/>
    <mergeCell ref="F215:G215"/>
    <mergeCell ref="J215:L215"/>
    <mergeCell ref="M215:O215"/>
    <mergeCell ref="P215:Q215"/>
    <mergeCell ref="B216:E216"/>
    <mergeCell ref="F216:G216"/>
    <mergeCell ref="J216:L216"/>
    <mergeCell ref="M216:O216"/>
    <mergeCell ref="P216:Q216"/>
    <mergeCell ref="B221:E221"/>
    <mergeCell ref="F221:G221"/>
    <mergeCell ref="J221:L221"/>
    <mergeCell ref="M221:O221"/>
    <mergeCell ref="P221:Q221"/>
    <mergeCell ref="B214:E214"/>
    <mergeCell ref="F214:G214"/>
    <mergeCell ref="J214:L214"/>
    <mergeCell ref="M214:O214"/>
    <mergeCell ref="P214:Q214"/>
    <mergeCell ref="B211:E211"/>
    <mergeCell ref="F211:G211"/>
    <mergeCell ref="J211:L211"/>
    <mergeCell ref="M211:O211"/>
    <mergeCell ref="P211:Q211"/>
    <mergeCell ref="B212:E212"/>
    <mergeCell ref="F212:G212"/>
    <mergeCell ref="J212:L212"/>
    <mergeCell ref="M212:O212"/>
    <mergeCell ref="P212:Q212"/>
    <mergeCell ref="B217:E217"/>
    <mergeCell ref="F217:G217"/>
    <mergeCell ref="J217:L217"/>
    <mergeCell ref="M217:O217"/>
    <mergeCell ref="P217:Q217"/>
    <mergeCell ref="B210:E210"/>
    <mergeCell ref="F210:G210"/>
    <mergeCell ref="J210:L210"/>
    <mergeCell ref="M210:O210"/>
    <mergeCell ref="P210:Q210"/>
    <mergeCell ref="B207:E207"/>
    <mergeCell ref="F207:G207"/>
    <mergeCell ref="J207:L207"/>
    <mergeCell ref="M207:O207"/>
    <mergeCell ref="P207:Q207"/>
    <mergeCell ref="B208:E208"/>
    <mergeCell ref="F208:G208"/>
    <mergeCell ref="J208:L208"/>
    <mergeCell ref="M208:O208"/>
    <mergeCell ref="P208:Q208"/>
    <mergeCell ref="B213:E213"/>
    <mergeCell ref="F213:G213"/>
    <mergeCell ref="J213:L213"/>
    <mergeCell ref="M213:O213"/>
    <mergeCell ref="P213:Q213"/>
    <mergeCell ref="B206:E206"/>
    <mergeCell ref="F206:G206"/>
    <mergeCell ref="J206:L206"/>
    <mergeCell ref="M206:O206"/>
    <mergeCell ref="P206:Q206"/>
    <mergeCell ref="B203:E203"/>
    <mergeCell ref="F203:G203"/>
    <mergeCell ref="J203:L203"/>
    <mergeCell ref="M203:O203"/>
    <mergeCell ref="P203:Q203"/>
    <mergeCell ref="B204:E204"/>
    <mergeCell ref="F204:G204"/>
    <mergeCell ref="J204:L204"/>
    <mergeCell ref="M204:O204"/>
    <mergeCell ref="P204:Q204"/>
    <mergeCell ref="B209:E209"/>
    <mergeCell ref="F209:G209"/>
    <mergeCell ref="J209:L209"/>
    <mergeCell ref="M209:O209"/>
    <mergeCell ref="P209:Q209"/>
    <mergeCell ref="B202:E202"/>
    <mergeCell ref="F202:G202"/>
    <mergeCell ref="J202:L202"/>
    <mergeCell ref="M202:O202"/>
    <mergeCell ref="P202:Q202"/>
    <mergeCell ref="B199:E199"/>
    <mergeCell ref="F199:G199"/>
    <mergeCell ref="J199:L199"/>
    <mergeCell ref="M199:O199"/>
    <mergeCell ref="P199:Q199"/>
    <mergeCell ref="B200:E200"/>
    <mergeCell ref="F200:G200"/>
    <mergeCell ref="J200:L200"/>
    <mergeCell ref="M200:O200"/>
    <mergeCell ref="P200:Q200"/>
    <mergeCell ref="B205:E205"/>
    <mergeCell ref="F205:G205"/>
    <mergeCell ref="J205:L205"/>
    <mergeCell ref="M205:O205"/>
    <mergeCell ref="P205:Q205"/>
    <mergeCell ref="B198:E198"/>
    <mergeCell ref="F198:G198"/>
    <mergeCell ref="J198:L198"/>
    <mergeCell ref="M198:O198"/>
    <mergeCell ref="P198:Q198"/>
    <mergeCell ref="B195:E195"/>
    <mergeCell ref="F195:G195"/>
    <mergeCell ref="J195:L195"/>
    <mergeCell ref="M195:O195"/>
    <mergeCell ref="P195:Q195"/>
    <mergeCell ref="B196:E196"/>
    <mergeCell ref="F196:G196"/>
    <mergeCell ref="J196:L196"/>
    <mergeCell ref="M196:O196"/>
    <mergeCell ref="P196:Q196"/>
    <mergeCell ref="B201:E201"/>
    <mergeCell ref="F201:G201"/>
    <mergeCell ref="J201:L201"/>
    <mergeCell ref="M201:O201"/>
    <mergeCell ref="P201:Q201"/>
    <mergeCell ref="B194:E194"/>
    <mergeCell ref="F194:G194"/>
    <mergeCell ref="J194:L194"/>
    <mergeCell ref="M194:O194"/>
    <mergeCell ref="P194:Q194"/>
    <mergeCell ref="B191:E191"/>
    <mergeCell ref="F191:G191"/>
    <mergeCell ref="J191:L191"/>
    <mergeCell ref="M191:O191"/>
    <mergeCell ref="P191:Q191"/>
    <mergeCell ref="B192:E192"/>
    <mergeCell ref="F192:G192"/>
    <mergeCell ref="J192:L192"/>
    <mergeCell ref="M192:O192"/>
    <mergeCell ref="P192:Q192"/>
    <mergeCell ref="B197:E197"/>
    <mergeCell ref="F197:G197"/>
    <mergeCell ref="J197:L197"/>
    <mergeCell ref="M197:O197"/>
    <mergeCell ref="P197:Q197"/>
    <mergeCell ref="B190:E190"/>
    <mergeCell ref="F190:G190"/>
    <mergeCell ref="J190:L190"/>
    <mergeCell ref="M190:O190"/>
    <mergeCell ref="P190:Q190"/>
    <mergeCell ref="B187:E187"/>
    <mergeCell ref="F187:G187"/>
    <mergeCell ref="J187:L187"/>
    <mergeCell ref="M187:O187"/>
    <mergeCell ref="P187:Q187"/>
    <mergeCell ref="B188:E188"/>
    <mergeCell ref="F188:G188"/>
    <mergeCell ref="J188:L188"/>
    <mergeCell ref="M188:O188"/>
    <mergeCell ref="P188:Q188"/>
    <mergeCell ref="B193:E193"/>
    <mergeCell ref="F193:G193"/>
    <mergeCell ref="J193:L193"/>
    <mergeCell ref="M193:O193"/>
    <mergeCell ref="P193:Q193"/>
    <mergeCell ref="B186:E186"/>
    <mergeCell ref="F186:G186"/>
    <mergeCell ref="J186:L186"/>
    <mergeCell ref="M186:O186"/>
    <mergeCell ref="P186:Q186"/>
    <mergeCell ref="B183:E183"/>
    <mergeCell ref="F183:G183"/>
    <mergeCell ref="J183:L183"/>
    <mergeCell ref="M183:O183"/>
    <mergeCell ref="P183:Q183"/>
    <mergeCell ref="B184:E184"/>
    <mergeCell ref="F184:G184"/>
    <mergeCell ref="J184:L184"/>
    <mergeCell ref="M184:O184"/>
    <mergeCell ref="P184:Q184"/>
    <mergeCell ref="B189:E189"/>
    <mergeCell ref="F189:G189"/>
    <mergeCell ref="J189:L189"/>
    <mergeCell ref="M189:O189"/>
    <mergeCell ref="P189:Q189"/>
    <mergeCell ref="B182:E182"/>
    <mergeCell ref="F182:G182"/>
    <mergeCell ref="J182:L182"/>
    <mergeCell ref="M182:O182"/>
    <mergeCell ref="P182:Q182"/>
    <mergeCell ref="B179:E179"/>
    <mergeCell ref="F179:G179"/>
    <mergeCell ref="J179:L179"/>
    <mergeCell ref="M179:O179"/>
    <mergeCell ref="P179:Q179"/>
    <mergeCell ref="B180:E180"/>
    <mergeCell ref="F180:G180"/>
    <mergeCell ref="J180:L180"/>
    <mergeCell ref="M180:O180"/>
    <mergeCell ref="P180:Q180"/>
    <mergeCell ref="B185:E185"/>
    <mergeCell ref="F185:G185"/>
    <mergeCell ref="J185:L185"/>
    <mergeCell ref="M185:O185"/>
    <mergeCell ref="P185:Q185"/>
    <mergeCell ref="B178:E178"/>
    <mergeCell ref="F178:G178"/>
    <mergeCell ref="J178:L178"/>
    <mergeCell ref="M178:O178"/>
    <mergeCell ref="P178:Q178"/>
    <mergeCell ref="B175:E175"/>
    <mergeCell ref="F175:G175"/>
    <mergeCell ref="J175:L175"/>
    <mergeCell ref="M175:O175"/>
    <mergeCell ref="P175:Q175"/>
    <mergeCell ref="B176:E176"/>
    <mergeCell ref="F176:G176"/>
    <mergeCell ref="J176:L176"/>
    <mergeCell ref="M176:O176"/>
    <mergeCell ref="P176:Q176"/>
    <mergeCell ref="B181:E181"/>
    <mergeCell ref="F181:G181"/>
    <mergeCell ref="J181:L181"/>
    <mergeCell ref="M181:O181"/>
    <mergeCell ref="P181:Q181"/>
    <mergeCell ref="B174:E174"/>
    <mergeCell ref="F174:G174"/>
    <mergeCell ref="J174:L174"/>
    <mergeCell ref="M174:O174"/>
    <mergeCell ref="P174:Q174"/>
    <mergeCell ref="B171:E171"/>
    <mergeCell ref="F171:G171"/>
    <mergeCell ref="J171:L171"/>
    <mergeCell ref="M171:O171"/>
    <mergeCell ref="P171:Q171"/>
    <mergeCell ref="B172:E172"/>
    <mergeCell ref="F172:G172"/>
    <mergeCell ref="J172:L172"/>
    <mergeCell ref="M172:O172"/>
    <mergeCell ref="P172:Q172"/>
    <mergeCell ref="B177:E177"/>
    <mergeCell ref="F177:G177"/>
    <mergeCell ref="J177:L177"/>
    <mergeCell ref="M177:O177"/>
    <mergeCell ref="P177:Q177"/>
    <mergeCell ref="B170:E170"/>
    <mergeCell ref="F170:G170"/>
    <mergeCell ref="J170:L170"/>
    <mergeCell ref="M170:O170"/>
    <mergeCell ref="P170:Q170"/>
    <mergeCell ref="B167:E167"/>
    <mergeCell ref="F167:G167"/>
    <mergeCell ref="J167:L167"/>
    <mergeCell ref="M167:O167"/>
    <mergeCell ref="P167:Q167"/>
    <mergeCell ref="B168:E168"/>
    <mergeCell ref="F168:G168"/>
    <mergeCell ref="J168:L168"/>
    <mergeCell ref="M168:O168"/>
    <mergeCell ref="P168:Q168"/>
    <mergeCell ref="B173:E173"/>
    <mergeCell ref="F173:G173"/>
    <mergeCell ref="J173:L173"/>
    <mergeCell ref="M173:O173"/>
    <mergeCell ref="P173:Q173"/>
    <mergeCell ref="B166:E166"/>
    <mergeCell ref="F166:G166"/>
    <mergeCell ref="J166:L166"/>
    <mergeCell ref="M166:O166"/>
    <mergeCell ref="P166:Q166"/>
    <mergeCell ref="B163:E163"/>
    <mergeCell ref="F163:G163"/>
    <mergeCell ref="J163:L163"/>
    <mergeCell ref="M163:O163"/>
    <mergeCell ref="P163:Q163"/>
    <mergeCell ref="B164:E164"/>
    <mergeCell ref="F164:G164"/>
    <mergeCell ref="J164:L164"/>
    <mergeCell ref="M164:O164"/>
    <mergeCell ref="P164:Q164"/>
    <mergeCell ref="B169:E169"/>
    <mergeCell ref="F169:G169"/>
    <mergeCell ref="J169:L169"/>
    <mergeCell ref="M169:O169"/>
    <mergeCell ref="P169:Q169"/>
    <mergeCell ref="B162:E162"/>
    <mergeCell ref="F162:G162"/>
    <mergeCell ref="J162:L162"/>
    <mergeCell ref="M162:O162"/>
    <mergeCell ref="P162:Q162"/>
    <mergeCell ref="B159:E159"/>
    <mergeCell ref="F159:G159"/>
    <mergeCell ref="J159:L159"/>
    <mergeCell ref="M159:O159"/>
    <mergeCell ref="P159:Q159"/>
    <mergeCell ref="B160:E160"/>
    <mergeCell ref="F160:G160"/>
    <mergeCell ref="J160:L160"/>
    <mergeCell ref="M160:O160"/>
    <mergeCell ref="P160:Q160"/>
    <mergeCell ref="B165:E165"/>
    <mergeCell ref="F165:G165"/>
    <mergeCell ref="J165:L165"/>
    <mergeCell ref="M165:O165"/>
    <mergeCell ref="P165:Q165"/>
    <mergeCell ref="B158:E158"/>
    <mergeCell ref="F158:G158"/>
    <mergeCell ref="J158:L158"/>
    <mergeCell ref="M158:O158"/>
    <mergeCell ref="P158:Q158"/>
    <mergeCell ref="B155:E155"/>
    <mergeCell ref="F155:G155"/>
    <mergeCell ref="J155:L155"/>
    <mergeCell ref="M155:O155"/>
    <mergeCell ref="P155:Q155"/>
    <mergeCell ref="B156:E156"/>
    <mergeCell ref="F156:G156"/>
    <mergeCell ref="J156:L156"/>
    <mergeCell ref="M156:O156"/>
    <mergeCell ref="P156:Q156"/>
    <mergeCell ref="B161:E161"/>
    <mergeCell ref="F161:G161"/>
    <mergeCell ref="J161:L161"/>
    <mergeCell ref="M161:O161"/>
    <mergeCell ref="P161:Q161"/>
    <mergeCell ref="B154:E154"/>
    <mergeCell ref="F154:G154"/>
    <mergeCell ref="J154:L154"/>
    <mergeCell ref="M154:O154"/>
    <mergeCell ref="P154:Q154"/>
    <mergeCell ref="B151:E151"/>
    <mergeCell ref="F151:G151"/>
    <mergeCell ref="J151:L151"/>
    <mergeCell ref="M151:O151"/>
    <mergeCell ref="P151:Q151"/>
    <mergeCell ref="B152:E152"/>
    <mergeCell ref="F152:G152"/>
    <mergeCell ref="J152:L152"/>
    <mergeCell ref="M152:O152"/>
    <mergeCell ref="P152:Q152"/>
    <mergeCell ref="B157:E157"/>
    <mergeCell ref="F157:G157"/>
    <mergeCell ref="J157:L157"/>
    <mergeCell ref="M157:O157"/>
    <mergeCell ref="P157:Q157"/>
    <mergeCell ref="B150:E150"/>
    <mergeCell ref="F150:G150"/>
    <mergeCell ref="J150:L150"/>
    <mergeCell ref="M150:O150"/>
    <mergeCell ref="P150:Q150"/>
    <mergeCell ref="B147:E147"/>
    <mergeCell ref="F147:G147"/>
    <mergeCell ref="J147:L147"/>
    <mergeCell ref="M147:O147"/>
    <mergeCell ref="P147:Q147"/>
    <mergeCell ref="B148:E148"/>
    <mergeCell ref="F148:G148"/>
    <mergeCell ref="J148:L148"/>
    <mergeCell ref="M148:O148"/>
    <mergeCell ref="P148:Q148"/>
    <mergeCell ref="B153:E153"/>
    <mergeCell ref="F153:G153"/>
    <mergeCell ref="J153:L153"/>
    <mergeCell ref="M153:O153"/>
    <mergeCell ref="P153:Q153"/>
    <mergeCell ref="B146:E146"/>
    <mergeCell ref="F146:G146"/>
    <mergeCell ref="J146:L146"/>
    <mergeCell ref="M146:O146"/>
    <mergeCell ref="P146:Q146"/>
    <mergeCell ref="B143:E143"/>
    <mergeCell ref="F143:G143"/>
    <mergeCell ref="J143:L143"/>
    <mergeCell ref="M143:O143"/>
    <mergeCell ref="P143:Q143"/>
    <mergeCell ref="B144:E144"/>
    <mergeCell ref="F144:G144"/>
    <mergeCell ref="J144:L144"/>
    <mergeCell ref="M144:O144"/>
    <mergeCell ref="P144:Q144"/>
    <mergeCell ref="B149:E149"/>
    <mergeCell ref="F149:G149"/>
    <mergeCell ref="J149:L149"/>
    <mergeCell ref="M149:O149"/>
    <mergeCell ref="P149:Q149"/>
    <mergeCell ref="B142:E142"/>
    <mergeCell ref="F142:G142"/>
    <mergeCell ref="J142:L142"/>
    <mergeCell ref="M142:O142"/>
    <mergeCell ref="P142:Q142"/>
    <mergeCell ref="B139:E139"/>
    <mergeCell ref="F139:G139"/>
    <mergeCell ref="J139:L139"/>
    <mergeCell ref="M139:O139"/>
    <mergeCell ref="P139:Q139"/>
    <mergeCell ref="B140:E140"/>
    <mergeCell ref="F140:G140"/>
    <mergeCell ref="J140:L140"/>
    <mergeCell ref="M140:O140"/>
    <mergeCell ref="P140:Q140"/>
    <mergeCell ref="B145:E145"/>
    <mergeCell ref="F145:G145"/>
    <mergeCell ref="J145:L145"/>
    <mergeCell ref="M145:O145"/>
    <mergeCell ref="P145:Q145"/>
    <mergeCell ref="B138:E138"/>
    <mergeCell ref="F138:G138"/>
    <mergeCell ref="J138:L138"/>
    <mergeCell ref="M138:O138"/>
    <mergeCell ref="P138:Q138"/>
    <mergeCell ref="B135:E135"/>
    <mergeCell ref="F135:G135"/>
    <mergeCell ref="J135:L135"/>
    <mergeCell ref="M135:O135"/>
    <mergeCell ref="P135:Q135"/>
    <mergeCell ref="B136:E136"/>
    <mergeCell ref="F136:G136"/>
    <mergeCell ref="J136:L136"/>
    <mergeCell ref="M136:O136"/>
    <mergeCell ref="P136:Q136"/>
    <mergeCell ref="B141:E141"/>
    <mergeCell ref="F141:G141"/>
    <mergeCell ref="J141:L141"/>
    <mergeCell ref="M141:O141"/>
    <mergeCell ref="P141:Q141"/>
    <mergeCell ref="B134:E134"/>
    <mergeCell ref="F134:G134"/>
    <mergeCell ref="J134:L134"/>
    <mergeCell ref="M134:O134"/>
    <mergeCell ref="P134:Q134"/>
    <mergeCell ref="B131:E131"/>
    <mergeCell ref="F131:G131"/>
    <mergeCell ref="J131:L131"/>
    <mergeCell ref="M131:O131"/>
    <mergeCell ref="P131:Q131"/>
    <mergeCell ref="B132:E132"/>
    <mergeCell ref="F132:G132"/>
    <mergeCell ref="J132:L132"/>
    <mergeCell ref="M132:O132"/>
    <mergeCell ref="P132:Q132"/>
    <mergeCell ref="B137:E137"/>
    <mergeCell ref="F137:G137"/>
    <mergeCell ref="J137:L137"/>
    <mergeCell ref="M137:O137"/>
    <mergeCell ref="P137:Q137"/>
    <mergeCell ref="B130:E130"/>
    <mergeCell ref="F130:G130"/>
    <mergeCell ref="J130:L130"/>
    <mergeCell ref="M130:O130"/>
    <mergeCell ref="P130:Q130"/>
    <mergeCell ref="B127:E127"/>
    <mergeCell ref="F127:G127"/>
    <mergeCell ref="J127:L127"/>
    <mergeCell ref="M127:O127"/>
    <mergeCell ref="P127:Q127"/>
    <mergeCell ref="B128:E128"/>
    <mergeCell ref="F128:G128"/>
    <mergeCell ref="J128:L128"/>
    <mergeCell ref="M128:O128"/>
    <mergeCell ref="P128:Q128"/>
    <mergeCell ref="B133:E133"/>
    <mergeCell ref="F133:G133"/>
    <mergeCell ref="J133:L133"/>
    <mergeCell ref="M133:O133"/>
    <mergeCell ref="P133:Q133"/>
    <mergeCell ref="B126:E126"/>
    <mergeCell ref="F126:G126"/>
    <mergeCell ref="J126:L126"/>
    <mergeCell ref="M126:O126"/>
    <mergeCell ref="P126:Q126"/>
    <mergeCell ref="B123:E123"/>
    <mergeCell ref="F123:G123"/>
    <mergeCell ref="J123:L123"/>
    <mergeCell ref="M123:O123"/>
    <mergeCell ref="P123:Q123"/>
    <mergeCell ref="B124:E124"/>
    <mergeCell ref="F124:G124"/>
    <mergeCell ref="J124:L124"/>
    <mergeCell ref="M124:O124"/>
    <mergeCell ref="P124:Q124"/>
    <mergeCell ref="B129:E129"/>
    <mergeCell ref="F129:G129"/>
    <mergeCell ref="J129:L129"/>
    <mergeCell ref="M129:O129"/>
    <mergeCell ref="P129:Q129"/>
    <mergeCell ref="B122:E122"/>
    <mergeCell ref="F122:G122"/>
    <mergeCell ref="J122:L122"/>
    <mergeCell ref="M122:O122"/>
    <mergeCell ref="P122:Q122"/>
    <mergeCell ref="B119:E119"/>
    <mergeCell ref="F119:G119"/>
    <mergeCell ref="J119:L119"/>
    <mergeCell ref="M119:O119"/>
    <mergeCell ref="P119:Q119"/>
    <mergeCell ref="B120:E120"/>
    <mergeCell ref="F120:G120"/>
    <mergeCell ref="J120:L120"/>
    <mergeCell ref="M120:O120"/>
    <mergeCell ref="P120:Q120"/>
    <mergeCell ref="B125:E125"/>
    <mergeCell ref="F125:G125"/>
    <mergeCell ref="J125:L125"/>
    <mergeCell ref="M125:O125"/>
    <mergeCell ref="P125:Q125"/>
    <mergeCell ref="B118:E118"/>
    <mergeCell ref="F118:G118"/>
    <mergeCell ref="J118:L118"/>
    <mergeCell ref="M118:O118"/>
    <mergeCell ref="P118:Q118"/>
    <mergeCell ref="B115:E115"/>
    <mergeCell ref="F115:G115"/>
    <mergeCell ref="J115:L115"/>
    <mergeCell ref="M115:O115"/>
    <mergeCell ref="P115:Q115"/>
    <mergeCell ref="B116:E116"/>
    <mergeCell ref="F116:G116"/>
    <mergeCell ref="J116:L116"/>
    <mergeCell ref="M116:O116"/>
    <mergeCell ref="P116:Q116"/>
    <mergeCell ref="B121:E121"/>
    <mergeCell ref="F121:G121"/>
    <mergeCell ref="J121:L121"/>
    <mergeCell ref="M121:O121"/>
    <mergeCell ref="P121:Q121"/>
    <mergeCell ref="B114:E114"/>
    <mergeCell ref="F114:G114"/>
    <mergeCell ref="J114:L114"/>
    <mergeCell ref="M114:O114"/>
    <mergeCell ref="P114:Q114"/>
    <mergeCell ref="B111:E111"/>
    <mergeCell ref="F111:G111"/>
    <mergeCell ref="J111:L111"/>
    <mergeCell ref="M111:O111"/>
    <mergeCell ref="P111:Q111"/>
    <mergeCell ref="B112:E112"/>
    <mergeCell ref="F112:G112"/>
    <mergeCell ref="J112:L112"/>
    <mergeCell ref="M112:O112"/>
    <mergeCell ref="P112:Q112"/>
    <mergeCell ref="B117:E117"/>
    <mergeCell ref="F117:G117"/>
    <mergeCell ref="J117:L117"/>
    <mergeCell ref="M117:O117"/>
    <mergeCell ref="P117:Q117"/>
    <mergeCell ref="B110:E110"/>
    <mergeCell ref="F110:G110"/>
    <mergeCell ref="J110:L110"/>
    <mergeCell ref="M110:O110"/>
    <mergeCell ref="P110:Q110"/>
    <mergeCell ref="B107:E107"/>
    <mergeCell ref="F107:G107"/>
    <mergeCell ref="J107:L107"/>
    <mergeCell ref="M107:O107"/>
    <mergeCell ref="P107:Q107"/>
    <mergeCell ref="B108:E108"/>
    <mergeCell ref="F108:G108"/>
    <mergeCell ref="J108:L108"/>
    <mergeCell ref="M108:O108"/>
    <mergeCell ref="P108:Q108"/>
    <mergeCell ref="B113:E113"/>
    <mergeCell ref="F113:G113"/>
    <mergeCell ref="J113:L113"/>
    <mergeCell ref="M113:O113"/>
    <mergeCell ref="P113:Q113"/>
    <mergeCell ref="B106:E106"/>
    <mergeCell ref="F106:G106"/>
    <mergeCell ref="J106:L106"/>
    <mergeCell ref="M106:O106"/>
    <mergeCell ref="P106:Q106"/>
    <mergeCell ref="B103:E103"/>
    <mergeCell ref="F103:G103"/>
    <mergeCell ref="J103:L103"/>
    <mergeCell ref="M103:O103"/>
    <mergeCell ref="P103:Q103"/>
    <mergeCell ref="B104:E104"/>
    <mergeCell ref="F104:G104"/>
    <mergeCell ref="J104:L104"/>
    <mergeCell ref="M104:O104"/>
    <mergeCell ref="P104:Q104"/>
    <mergeCell ref="B109:E109"/>
    <mergeCell ref="F109:G109"/>
    <mergeCell ref="J109:L109"/>
    <mergeCell ref="M109:O109"/>
    <mergeCell ref="P109:Q109"/>
    <mergeCell ref="B102:E102"/>
    <mergeCell ref="F102:G102"/>
    <mergeCell ref="J102:L102"/>
    <mergeCell ref="M102:O102"/>
    <mergeCell ref="P102:Q102"/>
    <mergeCell ref="B99:E99"/>
    <mergeCell ref="F99:G99"/>
    <mergeCell ref="J99:L99"/>
    <mergeCell ref="M99:O99"/>
    <mergeCell ref="P99:Q99"/>
    <mergeCell ref="B100:E100"/>
    <mergeCell ref="F100:G100"/>
    <mergeCell ref="J100:L100"/>
    <mergeCell ref="M100:O100"/>
    <mergeCell ref="P100:Q100"/>
    <mergeCell ref="B105:E105"/>
    <mergeCell ref="F105:G105"/>
    <mergeCell ref="J105:L105"/>
    <mergeCell ref="M105:O105"/>
    <mergeCell ref="P105:Q105"/>
    <mergeCell ref="B98:E98"/>
    <mergeCell ref="F98:G98"/>
    <mergeCell ref="J98:L98"/>
    <mergeCell ref="M98:O98"/>
    <mergeCell ref="P98:Q98"/>
    <mergeCell ref="B95:E95"/>
    <mergeCell ref="F95:G95"/>
    <mergeCell ref="J95:L95"/>
    <mergeCell ref="M95:O95"/>
    <mergeCell ref="P95:Q95"/>
    <mergeCell ref="B96:E96"/>
    <mergeCell ref="F96:G96"/>
    <mergeCell ref="J96:L96"/>
    <mergeCell ref="M96:O96"/>
    <mergeCell ref="P96:Q96"/>
    <mergeCell ref="B101:E101"/>
    <mergeCell ref="F101:G101"/>
    <mergeCell ref="J101:L101"/>
    <mergeCell ref="M101:O101"/>
    <mergeCell ref="P101:Q101"/>
    <mergeCell ref="B94:E94"/>
    <mergeCell ref="F94:G94"/>
    <mergeCell ref="J94:L94"/>
    <mergeCell ref="M94:O94"/>
    <mergeCell ref="P94:Q94"/>
    <mergeCell ref="B91:E91"/>
    <mergeCell ref="F91:G91"/>
    <mergeCell ref="J91:L91"/>
    <mergeCell ref="M91:O91"/>
    <mergeCell ref="P91:Q91"/>
    <mergeCell ref="B92:E92"/>
    <mergeCell ref="F92:G92"/>
    <mergeCell ref="J92:L92"/>
    <mergeCell ref="M92:O92"/>
    <mergeCell ref="P92:Q92"/>
    <mergeCell ref="B97:E97"/>
    <mergeCell ref="F97:G97"/>
    <mergeCell ref="J97:L97"/>
    <mergeCell ref="M97:O97"/>
    <mergeCell ref="P97:Q97"/>
    <mergeCell ref="B90:E90"/>
    <mergeCell ref="F90:G90"/>
    <mergeCell ref="J90:L90"/>
    <mergeCell ref="M90:O90"/>
    <mergeCell ref="P90:Q90"/>
    <mergeCell ref="B87:E87"/>
    <mergeCell ref="F87:G87"/>
    <mergeCell ref="J87:L87"/>
    <mergeCell ref="M87:O87"/>
    <mergeCell ref="P87:Q87"/>
    <mergeCell ref="B88:E88"/>
    <mergeCell ref="F88:G88"/>
    <mergeCell ref="J88:L88"/>
    <mergeCell ref="M88:O88"/>
    <mergeCell ref="P88:Q88"/>
    <mergeCell ref="B93:E93"/>
    <mergeCell ref="F93:G93"/>
    <mergeCell ref="J93:L93"/>
    <mergeCell ref="M93:O93"/>
    <mergeCell ref="P93:Q93"/>
    <mergeCell ref="B86:E86"/>
    <mergeCell ref="F86:G86"/>
    <mergeCell ref="J86:L86"/>
    <mergeCell ref="M86:O86"/>
    <mergeCell ref="P86:Q86"/>
    <mergeCell ref="B83:E83"/>
    <mergeCell ref="F83:G83"/>
    <mergeCell ref="J83:L83"/>
    <mergeCell ref="M83:O83"/>
    <mergeCell ref="P83:Q83"/>
    <mergeCell ref="B84:E84"/>
    <mergeCell ref="F84:G84"/>
    <mergeCell ref="J84:L84"/>
    <mergeCell ref="M84:O84"/>
    <mergeCell ref="P84:Q84"/>
    <mergeCell ref="B89:E89"/>
    <mergeCell ref="F89:G89"/>
    <mergeCell ref="J89:L89"/>
    <mergeCell ref="M89:O89"/>
    <mergeCell ref="P89:Q89"/>
    <mergeCell ref="B82:E82"/>
    <mergeCell ref="F82:G82"/>
    <mergeCell ref="J82:L82"/>
    <mergeCell ref="M82:O82"/>
    <mergeCell ref="P82:Q82"/>
    <mergeCell ref="B79:E79"/>
    <mergeCell ref="F79:G79"/>
    <mergeCell ref="J79:L79"/>
    <mergeCell ref="M79:O79"/>
    <mergeCell ref="P79:Q79"/>
    <mergeCell ref="B80:E80"/>
    <mergeCell ref="F80:G80"/>
    <mergeCell ref="J80:L80"/>
    <mergeCell ref="M80:O80"/>
    <mergeCell ref="P80:Q80"/>
    <mergeCell ref="B85:E85"/>
    <mergeCell ref="F85:G85"/>
    <mergeCell ref="J85:L85"/>
    <mergeCell ref="M85:O85"/>
    <mergeCell ref="P85:Q85"/>
    <mergeCell ref="B78:E78"/>
    <mergeCell ref="F78:G78"/>
    <mergeCell ref="J78:L78"/>
    <mergeCell ref="M78:O78"/>
    <mergeCell ref="P78:Q78"/>
    <mergeCell ref="B75:E75"/>
    <mergeCell ref="F75:G75"/>
    <mergeCell ref="J75:L75"/>
    <mergeCell ref="M75:O75"/>
    <mergeCell ref="P75:Q75"/>
    <mergeCell ref="B76:E76"/>
    <mergeCell ref="F76:G76"/>
    <mergeCell ref="J76:L76"/>
    <mergeCell ref="M76:O76"/>
    <mergeCell ref="P76:Q76"/>
    <mergeCell ref="B81:E81"/>
    <mergeCell ref="F81:G81"/>
    <mergeCell ref="J81:L81"/>
    <mergeCell ref="M81:O81"/>
    <mergeCell ref="P81:Q81"/>
    <mergeCell ref="B74:E74"/>
    <mergeCell ref="F74:G74"/>
    <mergeCell ref="J74:L74"/>
    <mergeCell ref="M74:O74"/>
    <mergeCell ref="P74:Q74"/>
    <mergeCell ref="B71:E71"/>
    <mergeCell ref="F71:G71"/>
    <mergeCell ref="J71:L71"/>
    <mergeCell ref="M71:O71"/>
    <mergeCell ref="P71:Q71"/>
    <mergeCell ref="B72:E72"/>
    <mergeCell ref="F72:G72"/>
    <mergeCell ref="J72:L72"/>
    <mergeCell ref="M72:O72"/>
    <mergeCell ref="P72:Q72"/>
    <mergeCell ref="B77:E77"/>
    <mergeCell ref="F77:G77"/>
    <mergeCell ref="J77:L77"/>
    <mergeCell ref="M77:O77"/>
    <mergeCell ref="P77:Q77"/>
    <mergeCell ref="B70:E70"/>
    <mergeCell ref="F70:G70"/>
    <mergeCell ref="J70:L70"/>
    <mergeCell ref="M70:O70"/>
    <mergeCell ref="P70:Q70"/>
    <mergeCell ref="B67:E67"/>
    <mergeCell ref="F67:G67"/>
    <mergeCell ref="J67:L67"/>
    <mergeCell ref="M67:O67"/>
    <mergeCell ref="P67:Q67"/>
    <mergeCell ref="B68:E68"/>
    <mergeCell ref="F68:G68"/>
    <mergeCell ref="J68:L68"/>
    <mergeCell ref="M68:O68"/>
    <mergeCell ref="P68:Q68"/>
    <mergeCell ref="B73:E73"/>
    <mergeCell ref="F73:G73"/>
    <mergeCell ref="J73:L73"/>
    <mergeCell ref="M73:O73"/>
    <mergeCell ref="P73:Q73"/>
    <mergeCell ref="B66:E66"/>
    <mergeCell ref="F66:G66"/>
    <mergeCell ref="J66:L66"/>
    <mergeCell ref="M66:O66"/>
    <mergeCell ref="P66:Q66"/>
    <mergeCell ref="B63:E63"/>
    <mergeCell ref="F63:G63"/>
    <mergeCell ref="J63:L63"/>
    <mergeCell ref="M63:O63"/>
    <mergeCell ref="P63:Q63"/>
    <mergeCell ref="B64:E64"/>
    <mergeCell ref="F64:G64"/>
    <mergeCell ref="J64:L64"/>
    <mergeCell ref="M64:O64"/>
    <mergeCell ref="P64:Q64"/>
    <mergeCell ref="B69:E69"/>
    <mergeCell ref="F69:G69"/>
    <mergeCell ref="J69:L69"/>
    <mergeCell ref="M69:O69"/>
    <mergeCell ref="P69:Q69"/>
    <mergeCell ref="B62:E62"/>
    <mergeCell ref="F62:G62"/>
    <mergeCell ref="J62:L62"/>
    <mergeCell ref="M62:O62"/>
    <mergeCell ref="P62:Q62"/>
    <mergeCell ref="B59:E59"/>
    <mergeCell ref="F59:G59"/>
    <mergeCell ref="J59:L59"/>
    <mergeCell ref="M59:O59"/>
    <mergeCell ref="P59:Q59"/>
    <mergeCell ref="B60:E60"/>
    <mergeCell ref="F60:G60"/>
    <mergeCell ref="J60:L60"/>
    <mergeCell ref="M60:O60"/>
    <mergeCell ref="P60:Q60"/>
    <mergeCell ref="B65:E65"/>
    <mergeCell ref="F65:G65"/>
    <mergeCell ref="J65:L65"/>
    <mergeCell ref="M65:O65"/>
    <mergeCell ref="P65:Q65"/>
    <mergeCell ref="B58:E58"/>
    <mergeCell ref="F58:G58"/>
    <mergeCell ref="J58:L58"/>
    <mergeCell ref="M58:O58"/>
    <mergeCell ref="P58:Q58"/>
    <mergeCell ref="B55:E55"/>
    <mergeCell ref="F55:G55"/>
    <mergeCell ref="J55:L55"/>
    <mergeCell ref="M55:O55"/>
    <mergeCell ref="P55:Q55"/>
    <mergeCell ref="B56:E56"/>
    <mergeCell ref="F56:G56"/>
    <mergeCell ref="J56:L56"/>
    <mergeCell ref="M56:O56"/>
    <mergeCell ref="P56:Q56"/>
    <mergeCell ref="B61:E61"/>
    <mergeCell ref="F61:G61"/>
    <mergeCell ref="J61:L61"/>
    <mergeCell ref="M61:O61"/>
    <mergeCell ref="P61:Q61"/>
    <mergeCell ref="B54:E54"/>
    <mergeCell ref="F54:G54"/>
    <mergeCell ref="J54:L54"/>
    <mergeCell ref="M54:O54"/>
    <mergeCell ref="P54:Q54"/>
    <mergeCell ref="B51:E51"/>
    <mergeCell ref="F51:G51"/>
    <mergeCell ref="J51:L51"/>
    <mergeCell ref="M51:O51"/>
    <mergeCell ref="P51:Q51"/>
    <mergeCell ref="B52:E52"/>
    <mergeCell ref="F52:G52"/>
    <mergeCell ref="J52:L52"/>
    <mergeCell ref="M52:O52"/>
    <mergeCell ref="P52:Q52"/>
    <mergeCell ref="B57:E57"/>
    <mergeCell ref="F57:G57"/>
    <mergeCell ref="J57:L57"/>
    <mergeCell ref="M57:O57"/>
    <mergeCell ref="P57:Q57"/>
    <mergeCell ref="B50:E50"/>
    <mergeCell ref="F50:G50"/>
    <mergeCell ref="J50:L50"/>
    <mergeCell ref="M50:O50"/>
    <mergeCell ref="P50:Q50"/>
    <mergeCell ref="B47:E47"/>
    <mergeCell ref="F47:G47"/>
    <mergeCell ref="J47:L47"/>
    <mergeCell ref="M47:O47"/>
    <mergeCell ref="P47:Q47"/>
    <mergeCell ref="B48:E48"/>
    <mergeCell ref="F48:G48"/>
    <mergeCell ref="J48:L48"/>
    <mergeCell ref="M48:O48"/>
    <mergeCell ref="P48:Q48"/>
    <mergeCell ref="B53:E53"/>
    <mergeCell ref="F53:G53"/>
    <mergeCell ref="J53:L53"/>
    <mergeCell ref="M53:O53"/>
    <mergeCell ref="P53:Q53"/>
    <mergeCell ref="B46:E46"/>
    <mergeCell ref="F46:G46"/>
    <mergeCell ref="J46:L46"/>
    <mergeCell ref="M46:O46"/>
    <mergeCell ref="P46:Q46"/>
    <mergeCell ref="B43:E43"/>
    <mergeCell ref="F43:G43"/>
    <mergeCell ref="J43:L43"/>
    <mergeCell ref="M43:O43"/>
    <mergeCell ref="P43:Q43"/>
    <mergeCell ref="B44:E44"/>
    <mergeCell ref="F44:G44"/>
    <mergeCell ref="J44:L44"/>
    <mergeCell ref="M44:O44"/>
    <mergeCell ref="P44:Q44"/>
    <mergeCell ref="B49:E49"/>
    <mergeCell ref="F49:G49"/>
    <mergeCell ref="J49:L49"/>
    <mergeCell ref="M49:O49"/>
    <mergeCell ref="P49:Q49"/>
    <mergeCell ref="B42:E42"/>
    <mergeCell ref="F42:G42"/>
    <mergeCell ref="J42:L42"/>
    <mergeCell ref="M42:O42"/>
    <mergeCell ref="P42:Q42"/>
    <mergeCell ref="B39:E39"/>
    <mergeCell ref="F39:G39"/>
    <mergeCell ref="J39:L39"/>
    <mergeCell ref="M39:O39"/>
    <mergeCell ref="P39:Q39"/>
    <mergeCell ref="B40:E40"/>
    <mergeCell ref="F40:G40"/>
    <mergeCell ref="J40:L40"/>
    <mergeCell ref="M40:O40"/>
    <mergeCell ref="P40:Q40"/>
    <mergeCell ref="B45:E45"/>
    <mergeCell ref="F45:G45"/>
    <mergeCell ref="J45:L45"/>
    <mergeCell ref="M45:O45"/>
    <mergeCell ref="P45:Q45"/>
    <mergeCell ref="B38:E38"/>
    <mergeCell ref="F38:G38"/>
    <mergeCell ref="J38:L38"/>
    <mergeCell ref="M38:O38"/>
    <mergeCell ref="P38:Q38"/>
    <mergeCell ref="B35:E35"/>
    <mergeCell ref="F35:G35"/>
    <mergeCell ref="J35:L35"/>
    <mergeCell ref="M35:O35"/>
    <mergeCell ref="P35:Q35"/>
    <mergeCell ref="B36:E36"/>
    <mergeCell ref="F36:G36"/>
    <mergeCell ref="J36:L36"/>
    <mergeCell ref="M36:O36"/>
    <mergeCell ref="P36:Q36"/>
    <mergeCell ref="B41:E41"/>
    <mergeCell ref="F41:G41"/>
    <mergeCell ref="J41:L41"/>
    <mergeCell ref="M41:O41"/>
    <mergeCell ref="P41:Q41"/>
    <mergeCell ref="B34:E34"/>
    <mergeCell ref="F34:G34"/>
    <mergeCell ref="J34:L34"/>
    <mergeCell ref="M34:O34"/>
    <mergeCell ref="P34:Q34"/>
    <mergeCell ref="B31:E31"/>
    <mergeCell ref="F31:G31"/>
    <mergeCell ref="J31:L31"/>
    <mergeCell ref="M31:O31"/>
    <mergeCell ref="P31:Q31"/>
    <mergeCell ref="B32:E32"/>
    <mergeCell ref="F32:G32"/>
    <mergeCell ref="J32:L32"/>
    <mergeCell ref="M32:O32"/>
    <mergeCell ref="P32:Q32"/>
    <mergeCell ref="B37:E37"/>
    <mergeCell ref="F37:G37"/>
    <mergeCell ref="J37:L37"/>
    <mergeCell ref="M37:O37"/>
    <mergeCell ref="P37:Q37"/>
    <mergeCell ref="B30:E30"/>
    <mergeCell ref="F30:G30"/>
    <mergeCell ref="J30:L30"/>
    <mergeCell ref="M30:O30"/>
    <mergeCell ref="P30:Q30"/>
    <mergeCell ref="B27:E27"/>
    <mergeCell ref="F27:G27"/>
    <mergeCell ref="J27:L27"/>
    <mergeCell ref="M27:O27"/>
    <mergeCell ref="P27:Q27"/>
    <mergeCell ref="B28:E28"/>
    <mergeCell ref="F28:G28"/>
    <mergeCell ref="J28:L28"/>
    <mergeCell ref="M28:O28"/>
    <mergeCell ref="P28:Q28"/>
    <mergeCell ref="B33:E33"/>
    <mergeCell ref="F33:G33"/>
    <mergeCell ref="J33:L33"/>
    <mergeCell ref="M33:O33"/>
    <mergeCell ref="P33:Q33"/>
    <mergeCell ref="B26:E26"/>
    <mergeCell ref="F26:G26"/>
    <mergeCell ref="J26:L26"/>
    <mergeCell ref="M26:O26"/>
    <mergeCell ref="P26:Q26"/>
    <mergeCell ref="B23:E23"/>
    <mergeCell ref="F23:G23"/>
    <mergeCell ref="J23:L23"/>
    <mergeCell ref="M23:O23"/>
    <mergeCell ref="P23:Q23"/>
    <mergeCell ref="B24:E24"/>
    <mergeCell ref="F24:G24"/>
    <mergeCell ref="J24:L24"/>
    <mergeCell ref="M24:O24"/>
    <mergeCell ref="P24:Q24"/>
    <mergeCell ref="B29:E29"/>
    <mergeCell ref="F29:G29"/>
    <mergeCell ref="J29:L29"/>
    <mergeCell ref="M29:O29"/>
    <mergeCell ref="P29:Q29"/>
    <mergeCell ref="B22:E22"/>
    <mergeCell ref="F22:G22"/>
    <mergeCell ref="J22:L22"/>
    <mergeCell ref="M22:O22"/>
    <mergeCell ref="P22:Q22"/>
    <mergeCell ref="B19:E19"/>
    <mergeCell ref="F19:G19"/>
    <mergeCell ref="J19:L19"/>
    <mergeCell ref="M19:O19"/>
    <mergeCell ref="P19:Q19"/>
    <mergeCell ref="B20:E20"/>
    <mergeCell ref="F20:G20"/>
    <mergeCell ref="J20:L20"/>
    <mergeCell ref="M20:O20"/>
    <mergeCell ref="P20:Q20"/>
    <mergeCell ref="B25:E25"/>
    <mergeCell ref="F25:G25"/>
    <mergeCell ref="J25:L25"/>
    <mergeCell ref="M25:O25"/>
    <mergeCell ref="P25:Q25"/>
    <mergeCell ref="B18:E18"/>
    <mergeCell ref="F18:G18"/>
    <mergeCell ref="J18:L18"/>
    <mergeCell ref="M18:O18"/>
    <mergeCell ref="P18:Q18"/>
    <mergeCell ref="B15:E15"/>
    <mergeCell ref="F15:G15"/>
    <mergeCell ref="J15:L15"/>
    <mergeCell ref="M15:O15"/>
    <mergeCell ref="P15:Q15"/>
    <mergeCell ref="B16:E16"/>
    <mergeCell ref="F16:G16"/>
    <mergeCell ref="J16:L16"/>
    <mergeCell ref="M16:O16"/>
    <mergeCell ref="P16:Q16"/>
    <mergeCell ref="B21:E21"/>
    <mergeCell ref="F21:G21"/>
    <mergeCell ref="J21:L21"/>
    <mergeCell ref="M21:O21"/>
    <mergeCell ref="P21:Q21"/>
    <mergeCell ref="B14:E14"/>
    <mergeCell ref="F14:G14"/>
    <mergeCell ref="J14:L14"/>
    <mergeCell ref="M14:O14"/>
    <mergeCell ref="P14:Q14"/>
    <mergeCell ref="B11:E11"/>
    <mergeCell ref="F11:G11"/>
    <mergeCell ref="M11:O11"/>
    <mergeCell ref="P11:Q11"/>
    <mergeCell ref="B12:E12"/>
    <mergeCell ref="F12:G12"/>
    <mergeCell ref="J12:L12"/>
    <mergeCell ref="M12:O12"/>
    <mergeCell ref="P12:Q12"/>
    <mergeCell ref="B17:E17"/>
    <mergeCell ref="F17:G17"/>
    <mergeCell ref="J17:L17"/>
    <mergeCell ref="M17:O17"/>
    <mergeCell ref="P17:Q17"/>
    <mergeCell ref="A9:G9"/>
    <mergeCell ref="J9:L9"/>
    <mergeCell ref="M9:O9"/>
    <mergeCell ref="P9:Q9"/>
    <mergeCell ref="B10:E10"/>
    <mergeCell ref="F10:G10"/>
    <mergeCell ref="J10:L10"/>
    <mergeCell ref="M10:O10"/>
    <mergeCell ref="P10:Q10"/>
    <mergeCell ref="A1:F2"/>
    <mergeCell ref="A3:D4"/>
    <mergeCell ref="A5:C5"/>
    <mergeCell ref="C7:K7"/>
    <mergeCell ref="B13:E13"/>
    <mergeCell ref="F13:G13"/>
    <mergeCell ref="J13:L13"/>
    <mergeCell ref="M13:O13"/>
    <mergeCell ref="P13:Q13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Izvješće po programskoj klasifi</vt:lpstr>
      <vt:lpstr>Izvješće po funkcijskoj klasifi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 Cvrković</cp:lastModifiedBy>
  <cp:lastPrinted>2024-07-26T09:06:27Z</cp:lastPrinted>
  <dcterms:created xsi:type="dcterms:W3CDTF">2022-08-12T12:51:27Z</dcterms:created>
  <dcterms:modified xsi:type="dcterms:W3CDTF">2024-07-29T11:44:56Z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